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/>
  <mc:AlternateContent xmlns:mc="http://schemas.openxmlformats.org/markup-compatibility/2006">
    <mc:Choice Requires="x15">
      <x15ac:absPath xmlns:x15ac="http://schemas.microsoft.com/office/spreadsheetml/2010/11/ac" url="C:\Users\nmakwattan001\Documents\3_ITTHI\FS Q1 24\ELCID\"/>
    </mc:Choice>
  </mc:AlternateContent>
  <xr:revisionPtr revIDLastSave="0" documentId="13_ncr:1_{EE5754AB-AADF-4046-9468-39A26978BFC5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BS 2-4" sheetId="12" r:id="rId1"/>
    <sheet name="PL 5 (3M)" sheetId="8" r:id="rId2"/>
    <sheet name="EQ 6 " sheetId="13" r:id="rId3"/>
    <sheet name="CF 7-8" sheetId="10" r:id="rId4"/>
  </sheets>
  <externalReferences>
    <externalReference r:id="rId5"/>
    <externalReference r:id="rId6"/>
  </externalReferences>
  <definedNames>
    <definedName name="____________________kkk1" localSheetId="0" hidden="1">#REF!</definedName>
    <definedName name="____________________kkk1" localSheetId="3" hidden="1">#REF!</definedName>
    <definedName name="____________________kkk1" hidden="1">#REF!</definedName>
    <definedName name="___________________kkk1" localSheetId="0" hidden="1">#REF!</definedName>
    <definedName name="___________________kkk1" localSheetId="3" hidden="1">#REF!</definedName>
    <definedName name="___________________kkk1" hidden="1">#REF!</definedName>
    <definedName name="__________________kkk1" localSheetId="0" hidden="1">#REF!</definedName>
    <definedName name="__________________kkk1" localSheetId="3" hidden="1">#REF!</definedName>
    <definedName name="__________________kkk1" hidden="1">#REF!</definedName>
    <definedName name="_________________kkk1" localSheetId="0" hidden="1">#REF!</definedName>
    <definedName name="_________________kkk1" localSheetId="3" hidden="1">#REF!</definedName>
    <definedName name="_________________kkk1" hidden="1">#REF!</definedName>
    <definedName name="________________kkk1" localSheetId="0" hidden="1">#REF!</definedName>
    <definedName name="________________kkk1" localSheetId="3" hidden="1">#REF!</definedName>
    <definedName name="________________kkk1" hidden="1">#REF!</definedName>
    <definedName name="_______________kkk1" localSheetId="0" hidden="1">#REF!</definedName>
    <definedName name="_______________kkk1" localSheetId="3" hidden="1">#REF!</definedName>
    <definedName name="_______________kkk1" hidden="1">#REF!</definedName>
    <definedName name="______________kkk1" localSheetId="0" hidden="1">#REF!</definedName>
    <definedName name="______________kkk1" localSheetId="3" hidden="1">#REF!</definedName>
    <definedName name="______________kkk1" hidden="1">#REF!</definedName>
    <definedName name="_____________kkk1" localSheetId="0" hidden="1">#REF!</definedName>
    <definedName name="_____________kkk1" localSheetId="3" hidden="1">#REF!</definedName>
    <definedName name="_____________kkk1" hidden="1">#REF!</definedName>
    <definedName name="____________kkk1" localSheetId="0" hidden="1">#REF!</definedName>
    <definedName name="____________kkk1" localSheetId="3" hidden="1">#REF!</definedName>
    <definedName name="____________kkk1" hidden="1">#REF!</definedName>
    <definedName name="___________kkk1" localSheetId="0" hidden="1">#REF!</definedName>
    <definedName name="___________kkk1" localSheetId="3" hidden="1">#REF!</definedName>
    <definedName name="___________kkk1" hidden="1">#REF!</definedName>
    <definedName name="__________kkk1" localSheetId="0" hidden="1">#REF!</definedName>
    <definedName name="__________kkk1" localSheetId="3" hidden="1">#REF!</definedName>
    <definedName name="__________kkk1" hidden="1">#REF!</definedName>
    <definedName name="_________kkk1" localSheetId="0" hidden="1">#REF!</definedName>
    <definedName name="_________kkk1" localSheetId="3" hidden="1">#REF!</definedName>
    <definedName name="_________kkk1" hidden="1">#REF!</definedName>
    <definedName name="________kkk1" localSheetId="0" hidden="1">#REF!</definedName>
    <definedName name="________kkk1" localSheetId="3" hidden="1">#REF!</definedName>
    <definedName name="________kkk1" hidden="1">#REF!</definedName>
    <definedName name="_______kkk1" localSheetId="0" hidden="1">#REF!</definedName>
    <definedName name="_______kkk1" localSheetId="3" hidden="1">#REF!</definedName>
    <definedName name="_______kkk1" hidden="1">#REF!</definedName>
    <definedName name="______kkk1" localSheetId="0" hidden="1">#REF!</definedName>
    <definedName name="______kkk1" localSheetId="3" hidden="1">#REF!</definedName>
    <definedName name="______kkk1" hidden="1">#REF!</definedName>
    <definedName name="_____kkk1" localSheetId="0" hidden="1">#REF!</definedName>
    <definedName name="_____kkk1" localSheetId="3" hidden="1">#REF!</definedName>
    <definedName name="_____kkk1" hidden="1">#REF!</definedName>
    <definedName name="____kkk1" localSheetId="0" hidden="1">#REF!</definedName>
    <definedName name="____kkk1" localSheetId="3" hidden="1">#REF!</definedName>
    <definedName name="____kkk1" hidden="1">#REF!</definedName>
    <definedName name="___kkk1" localSheetId="0" hidden="1">#REF!</definedName>
    <definedName name="___kkk1" localSheetId="3" hidden="1">#REF!</definedName>
    <definedName name="___kkk1" hidden="1">#REF!</definedName>
    <definedName name="__kkk1" localSheetId="0" hidden="1">#REF!</definedName>
    <definedName name="__kkk1" localSheetId="3" hidden="1">#REF!</definedName>
    <definedName name="__kkk1" hidden="1">#REF!</definedName>
    <definedName name="__xlfn.BAHTTEXT" hidden="1">#NAME?</definedName>
    <definedName name="_Fill" localSheetId="0" hidden="1">#REF!</definedName>
    <definedName name="_Fill" localSheetId="3" hidden="1">#REF!</definedName>
    <definedName name="_Fill" hidden="1">#REF!</definedName>
    <definedName name="_Key1" localSheetId="0" hidden="1">#REF!</definedName>
    <definedName name="_Key1" localSheetId="3" hidden="1">#REF!</definedName>
    <definedName name="_Key1" hidden="1">#REF!</definedName>
    <definedName name="_Key2" localSheetId="0" hidden="1">#REF!</definedName>
    <definedName name="_Key2" localSheetId="3" hidden="1">#REF!</definedName>
    <definedName name="_Key2" hidden="1">#REF!</definedName>
    <definedName name="_kkk1" localSheetId="0" hidden="1">#REF!</definedName>
    <definedName name="_kkk1" localSheetId="3" hidden="1">#REF!</definedName>
    <definedName name="_kkk1" hidden="1">#REF!</definedName>
    <definedName name="_Order1" hidden="1">255</definedName>
    <definedName name="_Order2" hidden="1">255</definedName>
    <definedName name="_Parse_Out" localSheetId="0" hidden="1">[1]total!#REF!</definedName>
    <definedName name="_Parse_Out" hidden="1">[1]total!#REF!</definedName>
    <definedName name="_Sort" localSheetId="0" hidden="1">#REF!</definedName>
    <definedName name="_Sort" localSheetId="3" hidden="1">#REF!</definedName>
    <definedName name="_Sort" hidden="1">#REF!</definedName>
    <definedName name="aa" hidden="1">'[2]Trial Balance'!$A$1:$H$65536</definedName>
    <definedName name="aaa" localSheetId="0" hidden="1">{"conso",#N/A,FALSE,"cash flow"}</definedName>
    <definedName name="aaa" localSheetId="3" hidden="1">{"conso",#N/A,FALSE,"cash flow"}</definedName>
    <definedName name="aaa" hidden="1">{"conso",#N/A,FALSE,"cash flow"}</definedName>
    <definedName name="aaaa" localSheetId="0" hidden="1">{"cashflow",#N/A,FALSE,"cash flow"}</definedName>
    <definedName name="aaaa" localSheetId="3" hidden="1">{"cashflow",#N/A,FALSE,"cash flow"}</definedName>
    <definedName name="aaaa" hidden="1">{"cashflow",#N/A,FALSE,"cash flow"}</definedName>
    <definedName name="abc" localSheetId="0" hidden="1">{"cashflow",#N/A,FALSE,"cash flow"}</definedName>
    <definedName name="abc" localSheetId="3" hidden="1">{"cashflow",#N/A,FALSE,"cash flow"}</definedName>
    <definedName name="abc" hidden="1">{"cashflow",#N/A,FALSE,"cash flow"}</definedName>
    <definedName name="AS2DocOpenMode" hidden="1">"AS2DocumentEdit"</definedName>
    <definedName name="bk" localSheetId="0" hidden="1">{"cashflow",#N/A,FALSE,"cash flow"}</definedName>
    <definedName name="bk" localSheetId="3" hidden="1">{"cashflow",#N/A,FALSE,"cash flow"}</definedName>
    <definedName name="bk" hidden="1">{"cashflow",#N/A,FALSE,"cash flow"}</definedName>
    <definedName name="dd" localSheetId="0" hidden="1">{"conso",#N/A,FALSE,"cash flow"}</definedName>
    <definedName name="dd" localSheetId="3" hidden="1">{"conso",#N/A,FALSE,"cash flow"}</definedName>
    <definedName name="dd" hidden="1">{"conso",#N/A,FALSE,"cash flow"}</definedName>
    <definedName name="dddd" localSheetId="0" hidden="1">{"conso",#N/A,FALSE,"cash flow"}</definedName>
    <definedName name="dddd" localSheetId="3" hidden="1">{"conso",#N/A,FALSE,"cash flow"}</definedName>
    <definedName name="dddd" hidden="1">{"conso",#N/A,FALSE,"cash flow"}</definedName>
    <definedName name="hire" localSheetId="0" hidden="1">{#N/A,#N/A,FALSE,"Aging Summary";#N/A,#N/A,FALSE,"Ratio Analysis";#N/A,#N/A,FALSE,"Test 120 Day Accts";#N/A,#N/A,FALSE,"Tickmarks"}</definedName>
    <definedName name="hire" localSheetId="3" hidden="1">{#N/A,#N/A,FALSE,"Aging Summary";#N/A,#N/A,FALSE,"Ratio Analysis";#N/A,#N/A,FALSE,"Test 120 Day Accts";#N/A,#N/A,FALSE,"Tickmarks"}</definedName>
    <definedName name="hire" hidden="1">{#N/A,#N/A,FALSE,"Aging Summary";#N/A,#N/A,FALSE,"Ratio Analysis";#N/A,#N/A,FALSE,"Test 120 Day Accts";#N/A,#N/A,FALSE,"Tickmarks"}</definedName>
    <definedName name="HP" localSheetId="0" hidden="1">{#N/A,#N/A,FALSE,"Aging Summary";#N/A,#N/A,FALSE,"Ratio Analysis";#N/A,#N/A,FALSE,"Test 120 Day Accts";#N/A,#N/A,FALSE,"Tickmarks"}</definedName>
    <definedName name="HP" localSheetId="3" hidden="1">{#N/A,#N/A,FALSE,"Aging Summary";#N/A,#N/A,FALSE,"Ratio Analysis";#N/A,#N/A,FALSE,"Test 120 Day Accts";#N/A,#N/A,FALSE,"Tickmarks"}</definedName>
    <definedName name="HP" hidden="1">{#N/A,#N/A,FALSE,"Aging Summary";#N/A,#N/A,FALSE,"Ratio Analysis";#N/A,#N/A,FALSE,"Test 120 Day Accts";#N/A,#N/A,FALSE,"Tickmarks"}</definedName>
    <definedName name="HTML_CodePage" hidden="1">874</definedName>
    <definedName name="HTML_Control" localSheetId="0" hidden="1">{"'Model'!$A$1:$N$53"}</definedName>
    <definedName name="HTML_Control" localSheetId="3" hidden="1">{"'Model'!$A$1:$N$53"}</definedName>
    <definedName name="HTML_Control" hidden="1">{"'Model'!$A$1:$N$53"}</definedName>
    <definedName name="HTML_Description" hidden="1">""</definedName>
    <definedName name="HTML_Email" hidden="1">""</definedName>
    <definedName name="HTML_Header" hidden="1">"Model"</definedName>
    <definedName name="HTML_LastUpdate" hidden="1">"31/7/01"</definedName>
    <definedName name="HTML_LineAfter" hidden="1">FALSE</definedName>
    <definedName name="HTML_LineBefore" hidden="1">FALSE</definedName>
    <definedName name="HTML_Name" hidden="1">"Bundit Sanguanprasert"</definedName>
    <definedName name="HTML_OBDlg2" hidden="1">TRUE</definedName>
    <definedName name="HTML_OBDlg4" hidden="1">TRUE</definedName>
    <definedName name="HTML_OS" hidden="1">0</definedName>
    <definedName name="HTML_PathFile" hidden="1">"C:\My Documents\TPS project\Carried Loss\SCC2.htm"</definedName>
    <definedName name="HTML_Title" hidden="1">"Model SCC"</definedName>
    <definedName name="iopo" localSheetId="0" hidden="1">{"'Model'!$A$1:$N$53"}</definedName>
    <definedName name="iopo" localSheetId="3" hidden="1">{"'Model'!$A$1:$N$53"}</definedName>
    <definedName name="iopo" hidden="1">{"'Model'!$A$1:$N$53"}</definedName>
    <definedName name="KHJGDFGFHGHJ" localSheetId="0" hidden="1">{"cashflow",#N/A,FALSE,"cash flow"}</definedName>
    <definedName name="KHJGDFGFHGHJ" localSheetId="3" hidden="1">{"cashflow",#N/A,FALSE,"cash flow"}</definedName>
    <definedName name="KHJGDFGFHGHJ" hidden="1">{"cashflow",#N/A,FALSE,"cash flow"}</definedName>
    <definedName name="ni" localSheetId="0" hidden="1">{"conso",#N/A,FALSE,"cash flow"}</definedName>
    <definedName name="ni" localSheetId="3" hidden="1">{"conso",#N/A,FALSE,"cash flow"}</definedName>
    <definedName name="ni" hidden="1">{"conso",#N/A,FALSE,"cash flow"}</definedName>
    <definedName name="nok" localSheetId="0" hidden="1">#REF!</definedName>
    <definedName name="nok" localSheetId="3" hidden="1">#REF!</definedName>
    <definedName name="nok" hidden="1">#REF!</definedName>
    <definedName name="nu" localSheetId="0" hidden="1">{"cashflow",#N/A,FALSE,"cash flow"}</definedName>
    <definedName name="nu" localSheetId="3" hidden="1">{"cashflow",#N/A,FALSE,"cash flow"}</definedName>
    <definedName name="nu" hidden="1">{"cashflow",#N/A,FALSE,"cash flow"}</definedName>
    <definedName name="o" localSheetId="0" hidden="1">{#N/A,#N/A,FALSE,"Aging Summary";#N/A,#N/A,FALSE,"Ratio Analysis";#N/A,#N/A,FALSE,"Test 120 Day Accts";#N/A,#N/A,FALSE,"Tickmarks"}</definedName>
    <definedName name="o" localSheetId="3" hidden="1">{#N/A,#N/A,FALSE,"Aging Summary";#N/A,#N/A,FALSE,"Ratio Analysis";#N/A,#N/A,FALSE,"Test 120 Day Accts";#N/A,#N/A,FALSE,"Tickmarks"}</definedName>
    <definedName name="o" hidden="1">{#N/A,#N/A,FALSE,"Aging Summary";#N/A,#N/A,FALSE,"Ratio Analysis";#N/A,#N/A,FALSE,"Test 120 Day Accts";#N/A,#N/A,FALSE,"Tickmarks"}</definedName>
    <definedName name="Payroll" localSheetId="0" hidden="1">{"cashflow",#N/A,FALSE,"cash flow"}</definedName>
    <definedName name="Payroll" localSheetId="3" hidden="1">{"cashflow",#N/A,FALSE,"cash flow"}</definedName>
    <definedName name="Payroll" hidden="1">{"cashflow",#N/A,FALSE,"cash flow"}</definedName>
    <definedName name="payroll3" localSheetId="0" hidden="1">{"conso",#N/A,FALSE,"cash flow"}</definedName>
    <definedName name="payroll3" localSheetId="3" hidden="1">{"conso",#N/A,FALSE,"cash flow"}</definedName>
    <definedName name="payroll3" hidden="1">{"conso",#N/A,FALSE,"cash flow"}</definedName>
    <definedName name="PC" localSheetId="0" hidden="1">{"conso",#N/A,FALSE,"cash flow"}</definedName>
    <definedName name="PC" localSheetId="3" hidden="1">{"conso",#N/A,FALSE,"cash flow"}</definedName>
    <definedName name="PC" hidden="1">{"conso",#N/A,FALSE,"cash flow"}</definedName>
    <definedName name="PL" localSheetId="0" hidden="1">{"cashflow",#N/A,FALSE,"cash flow"}</definedName>
    <definedName name="PL" localSheetId="3" hidden="1">{"cashflow",#N/A,FALSE,"cash flow"}</definedName>
    <definedName name="PL" hidden="1">{"cashflow",#N/A,FALSE,"cash flow"}</definedName>
    <definedName name="qqqqq" localSheetId="0" hidden="1">{"cashflow",#N/A,FALSE,"cash flow"}</definedName>
    <definedName name="qqqqq" localSheetId="3" hidden="1">{"cashflow",#N/A,FALSE,"cash flow"}</definedName>
    <definedName name="qqqqq" hidden="1">{"cashflow",#N/A,FALSE,"cash flow"}</definedName>
    <definedName name="REC" localSheetId="0" hidden="1">{"conso",#N/A,FALSE,"cash flow"}</definedName>
    <definedName name="REC" localSheetId="3" hidden="1">{"conso",#N/A,FALSE,"cash flow"}</definedName>
    <definedName name="REC" hidden="1">{"conso",#N/A,FALSE,"cash flow"}</definedName>
    <definedName name="SAPBEXdnldView" hidden="1">"3Y0T31REH35G7WOAIY0JRGBPH"</definedName>
    <definedName name="SAPBEXhrIndnt" hidden="1">1</definedName>
    <definedName name="SAPBEXrevision" hidden="1">1</definedName>
    <definedName name="SAPBEXsysID" hidden="1">"BW1"</definedName>
    <definedName name="SAPBEXwbID" hidden="1">"3QT0CREASQELGVIPBAZEILHZ2"</definedName>
    <definedName name="test" localSheetId="0" hidden="1">{"'Model'!$A$1:$N$53"}</definedName>
    <definedName name="test" localSheetId="3" hidden="1">{"'Model'!$A$1:$N$53"}</definedName>
    <definedName name="test" hidden="1">{"'Model'!$A$1:$N$53"}</definedName>
    <definedName name="wrn.Aging._.and._.Trend._.Analysis." localSheetId="0" hidden="1">{#N/A,#N/A,FALSE,"Aging Summary";#N/A,#N/A,FALSE,"Ratio Analysis";#N/A,#N/A,FALSE,"Test 120 Day Accts";#N/A,#N/A,FALSE,"Tickmarks"}</definedName>
    <definedName name="wrn.Aging._.and._.Trend._.Analysis." localSheetId="3" hidden="1">{#N/A,#N/A,FALSE,"Aging Summary";#N/A,#N/A,FALSE,"Ratio Analysis";#N/A,#N/A,FALSE,"Test 120 Day Accts";#N/A,#N/A,FALSE,"Tickmarks"}</definedName>
    <definedName name="wrn.Aging._.and._.Trend._.Analysis." hidden="1">{#N/A,#N/A,FALSE,"Aging Summary";#N/A,#N/A,FALSE,"Ratio Analysis";#N/A,#N/A,FALSE,"Test 120 Day Accts";#N/A,#N/A,FALSE,"Tickmarks"}</definedName>
    <definedName name="wrn.Cashflow." localSheetId="0" hidden="1">{"cashflow",#N/A,FALSE,"cash flow"}</definedName>
    <definedName name="wrn.Cashflow." localSheetId="3" hidden="1">{"cashflow",#N/A,FALSE,"cash flow"}</definedName>
    <definedName name="wrn.Cashflow." hidden="1">{"cashflow",#N/A,FALSE,"cash flow"}</definedName>
    <definedName name="wrn.conso." localSheetId="0" hidden="1">{"conso",#N/A,FALSE,"cash flow"}</definedName>
    <definedName name="wrn.conso." localSheetId="3" hidden="1">{"conso",#N/A,FALSE,"cash flow"}</definedName>
    <definedName name="wrn.conso." hidden="1">{"conso",#N/A,FALSE,"cash flow"}</definedName>
    <definedName name="wrn.MONTHLY." localSheetId="0" hidden="1">{#N/A,#N/A,FALSE,"4_TOTAL";#N/A,#N/A,FALSE,"3_2TOTAL";#N/A,#N/A,FALSE,"5_INCOME";#N/A,#N/A,FALSE,"2_2LEV";#N/A,#N/A,FALSE,"2_2LEVYTD";#N/A,#N/A,FALSE,"BALANCE";#N/A,#N/A,FALSE,"CASHFLOW";#N/A,#N/A,FALSE,"PRODUCT";#N/A,#N/A,FALSE,"SALES";#N/A,#N/A,FALSE,"AGING"}</definedName>
    <definedName name="wrn.MONTHLY." localSheetId="3" hidden="1">{#N/A,#N/A,FALSE,"4_TOTAL";#N/A,#N/A,FALSE,"3_2TOTAL";#N/A,#N/A,FALSE,"5_INCOME";#N/A,#N/A,FALSE,"2_2LEV";#N/A,#N/A,FALSE,"2_2LEVYTD";#N/A,#N/A,FALSE,"BALANCE";#N/A,#N/A,FALSE,"CASHFLOW";#N/A,#N/A,FALSE,"PRODUCT";#N/A,#N/A,FALSE,"SALES";#N/A,#N/A,FALSE,"AGING"}</definedName>
    <definedName name="wrn.MONTHLY." hidden="1">{#N/A,#N/A,FALSE,"4_TOTAL";#N/A,#N/A,FALSE,"3_2TOTAL";#N/A,#N/A,FALSE,"5_INCOME";#N/A,#N/A,FALSE,"2_2LEV";#N/A,#N/A,FALSE,"2_2LEVYTD";#N/A,#N/A,FALSE,"BALANCE";#N/A,#N/A,FALSE,"CASHFLOW";#N/A,#N/A,FALSE,"PRODUCT";#N/A,#N/A,FALSE,"SALES";#N/A,#N/A,FALSE,"AGING"}</definedName>
    <definedName name="zz" localSheetId="0" hidden="1">{"cashflow",#N/A,FALSE,"cash flow"}</definedName>
    <definedName name="zz" localSheetId="3" hidden="1">{"cashflow",#N/A,FALSE,"cash flow"}</definedName>
    <definedName name="zz" hidden="1">{"cashflow",#N/A,FALSE,"cash flow"}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8" i="10" l="1"/>
  <c r="E32" i="10" l="1"/>
  <c r="F23" i="8" l="1"/>
  <c r="F19" i="8" l="1"/>
  <c r="F13" i="8"/>
  <c r="H13" i="8"/>
  <c r="F70" i="12"/>
  <c r="F31" i="12"/>
  <c r="F21" i="8" l="1"/>
  <c r="P16" i="13"/>
  <c r="P13" i="13"/>
  <c r="E57" i="10" l="1"/>
  <c r="G57" i="10"/>
  <c r="A3" i="10"/>
  <c r="A46" i="10" s="1"/>
  <c r="A1" i="10"/>
  <c r="A44" i="10" s="1"/>
  <c r="A1" i="8"/>
  <c r="A83" i="12"/>
  <c r="A42" i="12"/>
  <c r="A29" i="13" l="1"/>
  <c r="A43" i="10" s="1"/>
  <c r="N26" i="13"/>
  <c r="J26" i="13"/>
  <c r="H26" i="13"/>
  <c r="F26" i="13"/>
  <c r="D26" i="13"/>
  <c r="P24" i="13"/>
  <c r="P21" i="13"/>
  <c r="N19" i="13"/>
  <c r="J19" i="13"/>
  <c r="H19" i="13"/>
  <c r="D19" i="13"/>
  <c r="L19" i="13"/>
  <c r="H19" i="8"/>
  <c r="H21" i="8" s="1"/>
  <c r="H29" i="8" s="1"/>
  <c r="H32" i="8" s="1"/>
  <c r="H35" i="8" s="1"/>
  <c r="L26" i="13" l="1"/>
  <c r="P26" i="13"/>
  <c r="P17" i="13"/>
  <c r="P19" i="13" s="1"/>
  <c r="F19" i="13"/>
  <c r="G24" i="10" l="1"/>
  <c r="G34" i="10" s="1"/>
  <c r="G38" i="10" s="1"/>
  <c r="A82" i="12"/>
  <c r="H70" i="12"/>
  <c r="H31" i="12"/>
  <c r="G66" i="10" l="1"/>
  <c r="G68" i="10" s="1"/>
  <c r="A122" i="12"/>
  <c r="H111" i="12"/>
  <c r="F111" i="12"/>
  <c r="H62" i="12"/>
  <c r="H72" i="12" s="1"/>
  <c r="F62" i="12"/>
  <c r="F72" i="12" s="1"/>
  <c r="A44" i="12"/>
  <c r="A85" i="12" s="1"/>
  <c r="H20" i="12"/>
  <c r="F20" i="12"/>
  <c r="F33" i="12" s="1"/>
  <c r="H33" i="12" l="1"/>
  <c r="H113" i="12"/>
  <c r="G71" i="10"/>
  <c r="F113" i="12"/>
  <c r="E66" i="10" l="1"/>
  <c r="F29" i="8"/>
  <c r="F32" i="8" s="1"/>
  <c r="F35" i="8" l="1"/>
  <c r="E24" i="10"/>
  <c r="E34" i="10" s="1"/>
  <c r="E38" i="10" s="1"/>
  <c r="E68" i="10" s="1"/>
  <c r="E71" i="10" s="1"/>
</calcChain>
</file>

<file path=xl/sharedStrings.xml><?xml version="1.0" encoding="utf-8"?>
<sst xmlns="http://schemas.openxmlformats.org/spreadsheetml/2006/main" count="215" uniqueCount="142">
  <si>
    <t>ทุนที่ออกและชำระแล้ว</t>
  </si>
  <si>
    <t>ทุนจดทะเบียน</t>
  </si>
  <si>
    <t>ทุนเรือนหุ้น</t>
  </si>
  <si>
    <t>รวมหนี้สิน</t>
  </si>
  <si>
    <t>รวมหนี้สินหมุนเวียน</t>
  </si>
  <si>
    <t>หนี้สินหมุนเวียน</t>
  </si>
  <si>
    <t>บาท</t>
  </si>
  <si>
    <t>หมายเหตุ</t>
  </si>
  <si>
    <t>รวมสินทรัพย์</t>
  </si>
  <si>
    <t>รวมสินทรัพย์หมุนเวียน</t>
  </si>
  <si>
    <t>เงินสดและรายการเทียบเท่าเงินสด</t>
  </si>
  <si>
    <t>สินทรัพย์หมุนเวียน</t>
  </si>
  <si>
    <t>สินทรัพย์</t>
  </si>
  <si>
    <t>ค่าใช้จ่ายในการบริหาร</t>
  </si>
  <si>
    <t xml:space="preserve"> </t>
  </si>
  <si>
    <t>ทุนที่ออกและ</t>
  </si>
  <si>
    <t>หนี้สินและส่วนของเจ้าของ</t>
  </si>
  <si>
    <t>ส่วนของเจ้าของ</t>
  </si>
  <si>
    <t>รวมส่วนของเจ้าของ</t>
  </si>
  <si>
    <t>รวมหนี้สินและส่วนของเจ้าของ</t>
  </si>
  <si>
    <t>งบกระแสเงินสด</t>
  </si>
  <si>
    <t>กระแสเงินสดจากกิจกรรมดำเนินงาน</t>
  </si>
  <si>
    <t>กระแสเงินสดจากกิจกรรมจัดหาเงิน</t>
  </si>
  <si>
    <t>ยังไม่ได้ตรวจสอบ</t>
  </si>
  <si>
    <t>31 ธันวาคม</t>
  </si>
  <si>
    <t>สินทรัพย์หมุนเวียนอื่น</t>
  </si>
  <si>
    <t>สินทรัพย์ไม่หมุนเวียน</t>
  </si>
  <si>
    <t>สินทรัพย์ภาษีเงินได้รอการตัดบัญชี</t>
  </si>
  <si>
    <t>รวมสินทรัพย์ไม่หมุนเวียน</t>
  </si>
  <si>
    <t>หนี้สินหมุนเวียนอื่น</t>
  </si>
  <si>
    <t>รายได้อื่น</t>
  </si>
  <si>
    <t>ดอกเบี้ยรับ</t>
  </si>
  <si>
    <t>ตรวจสอบแล้ว</t>
  </si>
  <si>
    <t>หมายเหตุประกอบข้อมูลทางการเงินเป็นส่วนหนึ่งของข้อมูลทางการเงินระหว่างกาลนี้</t>
  </si>
  <si>
    <t>พ.ศ. 2566</t>
  </si>
  <si>
    <t>31 มีนาคม</t>
  </si>
  <si>
    <t>ณ วันที่ 31 มีนาคม พ.ศ. 2567</t>
  </si>
  <si>
    <t>พ.ศ. 2567</t>
  </si>
  <si>
    <t>บริษัท อิทธิฤทธิ์ ไนซ์ คอร์ปอเรชั่น จำกัด (มหาชน)</t>
  </si>
  <si>
    <t>ลูกหนี้การค้าและลูกหนี้หมุนเวียนอื่น</t>
  </si>
  <si>
    <t>สินค้าคงเหลือ</t>
  </si>
  <si>
    <t>สินทรัพย์ทางการเงินหมุนเวียนอื่น</t>
  </si>
  <si>
    <t>เงินฝากธนาคารที่มีภาระค้ำประกัน</t>
  </si>
  <si>
    <t>สินทรัพย์สิทธิการใช้</t>
  </si>
  <si>
    <t xml:space="preserve">ส่วนปรับปรุงอาคารเช่าและอุปกรณ์ </t>
  </si>
  <si>
    <t>สินทรัพย์ไม่มีตัวตนอื่น</t>
  </si>
  <si>
    <t>สินทรัพย์ไม่หมุนเวียนอื่น</t>
  </si>
  <si>
    <t>เจ้าหนี้การค้าและเจ้าหนี้หมุนเวียนอื่น</t>
  </si>
  <si>
    <t xml:space="preserve">หนี้สินที่เกิดจากสัญญา </t>
  </si>
  <si>
    <t>ส่วนของหนี้สินตามสัญญาเช่าที่ถึงกำหนดชำระภายในหนึ่งปี</t>
  </si>
  <si>
    <t>ภาษีเงินได้นิติบุคคลค้างจ่าย</t>
  </si>
  <si>
    <t>หนี้สินตราสารอนุพันธ์</t>
  </si>
  <si>
    <t>หนี้สินไม่หมุนเวียน</t>
  </si>
  <si>
    <t>หนี้สินตามสัญญาเช่า</t>
  </si>
  <si>
    <t>ประมาณการหนี้สินสำหรับการรับประกันสินค้า</t>
  </si>
  <si>
    <t>รวมหนี้สินไม่หมุนเวียน</t>
  </si>
  <si>
    <r>
      <t xml:space="preserve">หนี้สินและส่วนของเจ้าของ </t>
    </r>
    <r>
      <rPr>
        <sz val="14"/>
        <rFont val="Browallia New"/>
        <family val="2"/>
      </rPr>
      <t>(ต่อ)</t>
    </r>
  </si>
  <si>
    <t xml:space="preserve">หุ้นสามัญ จำนวน 270,000,000 หุ้น </t>
  </si>
  <si>
    <t xml:space="preserve">   มูลค่าที่ตราไว้หุ้นละ 0.50 บาท</t>
  </si>
  <si>
    <t xml:space="preserve">   มูลค่าที่ได้รับชำระแล้วหุ้นละ 0.50 บาท</t>
  </si>
  <si>
    <t>ส่วนเกินมูลค่าหุ้นสามัญ</t>
  </si>
  <si>
    <t>ส่วนเกินทุนจากการจ่ายโดยใช้หุ้นเป็นเกณฑ์</t>
  </si>
  <si>
    <t>กำไรสะสม</t>
  </si>
  <si>
    <t>ยังไม่ได้จัดสรร</t>
  </si>
  <si>
    <t>รายได้</t>
  </si>
  <si>
    <t>รายได้จากการขาย</t>
  </si>
  <si>
    <t>รายได้จากการให้บริการ</t>
  </si>
  <si>
    <t>รวมรายได้</t>
  </si>
  <si>
    <t>ต้นทุนขาย</t>
  </si>
  <si>
    <t>ต้นทุนการให้บริการ</t>
  </si>
  <si>
    <t>ต้นทุนทางการเงิน</t>
  </si>
  <si>
    <t>ผลขาดทุนด้านเครดิตที่คาดว่าจะเกิดขึ้น (กลับรายการ)</t>
  </si>
  <si>
    <t>องค์ประกอบอื่นของ</t>
  </si>
  <si>
    <t>จัดสรรแล้ว</t>
  </si>
  <si>
    <t>ส่วนของผู้ถือหุ้น</t>
  </si>
  <si>
    <t>ขาดทุนเบ็ดเสร็จอื่น</t>
  </si>
  <si>
    <t>ส่วนเกินทุนจาก</t>
  </si>
  <si>
    <t>ผลขาดทุนจากการวัดมูลค่าใหม่</t>
  </si>
  <si>
    <t>รวม</t>
  </si>
  <si>
    <t>ส่วนเกินมูลค่า</t>
  </si>
  <si>
    <t>การจ่ายโดยใช้หุ้น</t>
  </si>
  <si>
    <t>ของผลประโยชน์พนักงาน</t>
  </si>
  <si>
    <t>ส่วนของ</t>
  </si>
  <si>
    <t xml:space="preserve"> ชำระแล้ว</t>
  </si>
  <si>
    <t>หุ้นสามัญ</t>
  </si>
  <si>
    <t>เป็นเกณฑ์</t>
  </si>
  <si>
    <t>ตามกฎหมาย</t>
  </si>
  <si>
    <t>ที่กำหนดไว้</t>
  </si>
  <si>
    <t>ผู้ถือหุ้น</t>
  </si>
  <si>
    <t>งบฐานะการเงิน</t>
  </si>
  <si>
    <t>รายการปรับปรุง</t>
  </si>
  <si>
    <t>ค่าเสื่อมราคาและค่าตัดจำหน่าย</t>
  </si>
  <si>
    <t>ขาดทุน (กำไร) จากอัตราแลกเปลี่ยนเงินตราต่างประเทศ</t>
  </si>
  <si>
    <t>ค่าใช้จ่ายการรับประกันสินค้า</t>
  </si>
  <si>
    <t>ค่าใช้จ่ายผลประโยชน์พนักงาน</t>
  </si>
  <si>
    <t>จ่ายภาษีเงินได้</t>
  </si>
  <si>
    <t>กระแสเงินสดจากกิจกรรมลงทุน</t>
  </si>
  <si>
    <t>เงินสดจ่ายเพื่อซื้ออุปกรณ์</t>
  </si>
  <si>
    <t>เงินสดรับจากการขายอุปกรณ์</t>
  </si>
  <si>
    <t>เงินสดจ่ายเพื่อซื้อสินทรัพย์ไม่มีตัวตนอื่น</t>
  </si>
  <si>
    <t>เงินสดรับจากการเพิ่มทุน</t>
  </si>
  <si>
    <t>เงินสดจ่ายคืนเงินกู้ยืมระยะยาว</t>
  </si>
  <si>
    <t>เงินสดจ่ายดอกเบี้ยเงินกู้ยืม</t>
  </si>
  <si>
    <t>เงินสดจ่ายหนี้สินตามสัญญาเช่า</t>
  </si>
  <si>
    <t>เงินสดจ่ายดอกเบี้ยตามสัญญาเช่า</t>
  </si>
  <si>
    <t>กำไรต่อหุ้นขั้นพื้นฐาน</t>
  </si>
  <si>
    <t>การเพิ่มหุ้นสามัญ</t>
  </si>
  <si>
    <t>การเปลี่ยนแปลงในส่วนของเจ้าของสำหรับ</t>
  </si>
  <si>
    <t xml:space="preserve"> รอบระยะเวลา</t>
  </si>
  <si>
    <t>สำหรับรอบระยะเวลาสามเดือนสิ้นสุดวันที่  31 มีนาคม 2567</t>
  </si>
  <si>
    <t>ยอดคงเหลือต้นรอบระยะเวลา ณ วันที่ 1 มกราคม 2566</t>
  </si>
  <si>
    <t>ยอดคงเหลือปลายรอบระยะเวลา ณ วันที่ 31 มีนาคม 2566</t>
  </si>
  <si>
    <t>ยอดคงเหลือต้นรอบระยะเวลา ณ วันที่ 1 มกราคม 2567</t>
  </si>
  <si>
    <t>ยอดคงเหลือปลายรอบระยะเวลา ณ วันที่ 31 มีนาคม 2567</t>
  </si>
  <si>
    <t>กำไรจากการจำหน่ายและตัดจำหน่ายอุปกรณ์และสินทรัพย์ไม่มีตัวตน</t>
  </si>
  <si>
    <t xml:space="preserve">การเปลี่ยนแปลงเงินทุนหมุนเวียน: </t>
  </si>
  <si>
    <t>เงินสดได้มาจากกิจกรรมดำเนินงาน</t>
  </si>
  <si>
    <t>เงินสดและรายการเทียบเท่าเงินสดสิ้นรอบระยะเวลา</t>
  </si>
  <si>
    <t>ต้นทุนขายและการให้บริการ</t>
  </si>
  <si>
    <t>รวมต้นทุนขายและการให้บริการ</t>
  </si>
  <si>
    <t>กำไรขั้นต้น</t>
  </si>
  <si>
    <t>ค่าใช้จ่ายในการขาย</t>
  </si>
  <si>
    <t>กำไรก่อนต้นทุนทางการเงินและภาษีเงินได้</t>
  </si>
  <si>
    <t>กำไรก่อนภาษีเงินได้</t>
  </si>
  <si>
    <t>กำไรสุทธิสำหรับรอบระยะเวลา</t>
  </si>
  <si>
    <t>กำไรต่อหุ้น</t>
  </si>
  <si>
    <t>สำรอง</t>
  </si>
  <si>
    <t>องค์ประกอบอื่นของส่วนของเจ้าของ</t>
  </si>
  <si>
    <t>รายการขาดทุนที่ยังไม่เกิดขึ้นจริงจากการวัดมูลค่ายุติธรรม</t>
  </si>
  <si>
    <t xml:space="preserve">   ของสินทรัพย์ทางการเงินอื่น</t>
  </si>
  <si>
    <t>ขาดทุนจากการปรับมูลค่าสินค้าคงเหลือ</t>
  </si>
  <si>
    <t>เงินสดและรายการเทียบเท่าเงินสดเพิ่มขึ้นสุทธิ</t>
  </si>
  <si>
    <t>เงินสดและรายการเทียบเท่าเงินสดต้นรอบระยะเวลา</t>
  </si>
  <si>
    <t>งบกำไรขาดทุนเบ็ดเสร็จ</t>
  </si>
  <si>
    <t>เงินสดสุทธิใช้ไปในกิจกรรมจัดหาเงิน</t>
  </si>
  <si>
    <t>เงินสดสุทธิ (ใช้ไปใน) ได้มาจากกิจกรรมจัดหาเงิน</t>
  </si>
  <si>
    <r>
      <t xml:space="preserve">งบการเปลี่ยนแปลงส่วนของเจ้าของ </t>
    </r>
    <r>
      <rPr>
        <sz val="14"/>
        <rFont val="Browallia New"/>
        <family val="2"/>
      </rPr>
      <t>(ยังไม่ได้ตรวจสอบ)</t>
    </r>
  </si>
  <si>
    <t>เงินสดสุทธิได้มาจากในกิจกรรมดำเนินงาน</t>
  </si>
  <si>
    <t>กำไร (ขาดทุน) อื่น</t>
  </si>
  <si>
    <t>จัดสรรแล้ว - สำรองตามกฎหมาย</t>
  </si>
  <si>
    <t>ภาระผูกพันผลประโยชน์พนักงาน</t>
  </si>
  <si>
    <t>ค่าใช้จ่ายภาษีเงินได้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</si>
</sst>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5">
    <numFmt numFmtId="41" formatCode="_-* #,##0_-;\-* #,##0_-;_-* &quot;-&quot;_-;_-@_-"/>
    <numFmt numFmtId="43" formatCode="_-* #,##0.00_-;\-* #,##0.00_-;_-* &quot;-&quot;??_-;_-@_-"/>
    <numFmt numFmtId="164" formatCode="_(&quot;$&quot;* #,##0_);_(&quot;$&quot;* \(#,##0\);_(&quot;$&quot;* &quot;-&quot;_);_(@_)"/>
    <numFmt numFmtId="165" formatCode="_(&quot;$&quot;* #,##0.00_);_(&quot;$&quot;* \(#,##0.00\);_(&quot;$&quot;* &quot;-&quot;??_);_(@_)"/>
    <numFmt numFmtId="166" formatCode="_(* #,##0.00_);_(* \(#,##0.00\);_(* &quot;-&quot;??_);_(@_)"/>
    <numFmt numFmtId="167" formatCode="#,##0;\(#,##0\);\-"/>
    <numFmt numFmtId="168" formatCode="_-* #,##0_-;\(#,##0\);_-* &quot;-&quot;??_-;_-@_-"/>
    <numFmt numFmtId="169" formatCode="#,##0;\(#,##0\);&quot;-&quot;;@"/>
    <numFmt numFmtId="170" formatCode="_(* #,##0_);_(* \(#,##0\);_(* &quot;-&quot;??_);_(@_)"/>
    <numFmt numFmtId="171" formatCode="#,##0;\(#,##0\)"/>
    <numFmt numFmtId="172" formatCode="0.00_)"/>
    <numFmt numFmtId="173" formatCode="#,##0\ &quot;FB&quot;;\-#,##0\ &quot;FB&quot;"/>
    <numFmt numFmtId="174" formatCode="#,##0\ &quot;F&quot;;[Red]\-#,##0\ &quot;F&quot;"/>
    <numFmt numFmtId="175" formatCode="_-* #,##0.00_-;\-* #,##0.00_-;_-* \-??_-;_-@_-"/>
    <numFmt numFmtId="176" formatCode="#,##0.000;\(#,##0.000\);&quot;-&quot;;@"/>
  </numFmts>
  <fonts count="26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pFont"/>
    </font>
    <font>
      <sz val="10"/>
      <color theme="1"/>
      <name val="Calibri"/>
      <family val="2"/>
      <scheme val="minor"/>
    </font>
    <font>
      <sz val="14"/>
      <name val="Cordia New"/>
      <family val="2"/>
    </font>
    <font>
      <sz val="14"/>
      <name val="CordiaUPC"/>
      <family val="2"/>
      <charset val="222"/>
    </font>
    <font>
      <sz val="12"/>
      <name val="Times New Roman"/>
      <family val="1"/>
    </font>
    <font>
      <sz val="10"/>
      <color theme="1"/>
      <name val="Arial"/>
      <family val="2"/>
    </font>
    <font>
      <sz val="10"/>
      <name val="Arial"/>
      <family val="2"/>
    </font>
    <font>
      <sz val="10"/>
      <name val="Times New Roman"/>
      <family val="1"/>
    </font>
    <font>
      <sz val="14"/>
      <name val="AngsanaUPC"/>
      <family val="1"/>
      <charset val="222"/>
    </font>
    <font>
      <sz val="12"/>
      <name val="Tms Rmn"/>
    </font>
    <font>
      <sz val="8"/>
      <name val="Arial"/>
      <family val="2"/>
    </font>
    <font>
      <sz val="7"/>
      <name val="Small Fonts"/>
      <family val="2"/>
    </font>
    <font>
      <b/>
      <sz val="24"/>
      <name val="AngsanaUPC"/>
      <family val="1"/>
      <charset val="222"/>
    </font>
    <font>
      <u/>
      <sz val="14"/>
      <color indexed="12"/>
      <name val="AngsanaUPC"/>
      <family val="1"/>
      <charset val="222"/>
    </font>
    <font>
      <u/>
      <sz val="11.9"/>
      <color indexed="36"/>
      <name val="CordiaUPC"/>
      <family val="2"/>
      <charset val="222"/>
    </font>
    <font>
      <sz val="10"/>
      <color theme="1"/>
      <name val="Arial Unicode MS"/>
      <family val="2"/>
    </font>
    <font>
      <b/>
      <sz val="14"/>
      <name val="Browallia New"/>
      <family val="2"/>
    </font>
    <font>
      <sz val="14"/>
      <name val="Browallia New"/>
      <family val="2"/>
    </font>
    <font>
      <sz val="14"/>
      <name val="Cordia New"/>
      <family val="2"/>
    </font>
    <font>
      <sz val="14"/>
      <name val="Angsana New"/>
      <family val="1"/>
    </font>
    <font>
      <sz val="15"/>
      <name val="Angsana New"/>
      <family val="1"/>
    </font>
    <font>
      <sz val="14"/>
      <color theme="1"/>
      <name val="Browallia New"/>
      <family val="2"/>
    </font>
    <font>
      <sz val="13"/>
      <name val="Browallia New"/>
      <family val="2"/>
    </font>
    <font>
      <b/>
      <sz val="13"/>
      <name val="Browallia New"/>
      <family val="2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rgb="FFFAFAFA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74">
    <xf numFmtId="0" fontId="0" fillId="0" borderId="0"/>
    <xf numFmtId="0" fontId="2" fillId="0" borderId="0"/>
    <xf numFmtId="166" fontId="3" fillId="0" borderId="0" applyFont="0" applyFill="0" applyBorder="0" applyAlignment="0" applyProtection="0"/>
    <xf numFmtId="0" fontId="1" fillId="0" borderId="0"/>
    <xf numFmtId="0" fontId="4" fillId="0" borderId="0"/>
    <xf numFmtId="166" fontId="4" fillId="0" borderId="0" applyFont="0" applyFill="0" applyBorder="0" applyAlignment="0" applyProtection="0"/>
    <xf numFmtId="0" fontId="4" fillId="0" borderId="0"/>
    <xf numFmtId="0" fontId="1" fillId="0" borderId="0"/>
    <xf numFmtId="0" fontId="5" fillId="0" borderId="0"/>
    <xf numFmtId="0" fontId="6" fillId="0" borderId="0"/>
    <xf numFmtId="166" fontId="6" fillId="0" borderId="0" applyFont="0" applyFill="0" applyBorder="0" applyAlignment="0" applyProtection="0"/>
    <xf numFmtId="0" fontId="7" fillId="0" borderId="0"/>
    <xf numFmtId="166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175" fontId="4" fillId="0" borderId="0" applyFill="0" applyBorder="0" applyAlignment="0" applyProtection="0"/>
    <xf numFmtId="171" fontId="9" fillId="0" borderId="0"/>
    <xf numFmtId="172" fontId="10" fillId="0" borderId="0"/>
    <xf numFmtId="174" fontId="10" fillId="0" borderId="0"/>
    <xf numFmtId="0" fontId="11" fillId="0" borderId="0" applyNumberFormat="0" applyFill="0" applyBorder="0" applyAlignment="0" applyProtection="0"/>
    <xf numFmtId="38" fontId="12" fillId="2" borderId="0" applyNumberFormat="0" applyBorder="0" applyAlignment="0" applyProtection="0"/>
    <xf numFmtId="10" fontId="12" fillId="3" borderId="3" applyNumberFormat="0" applyBorder="0" applyAlignment="0" applyProtection="0"/>
    <xf numFmtId="37" fontId="13" fillId="0" borderId="0"/>
    <xf numFmtId="173" fontId="10" fillId="0" borderId="0"/>
    <xf numFmtId="0" fontId="4" fillId="0" borderId="0"/>
    <xf numFmtId="0" fontId="17" fillId="0" borderId="0"/>
    <xf numFmtId="0" fontId="4" fillId="0" borderId="0"/>
    <xf numFmtId="0" fontId="4" fillId="0" borderId="0"/>
    <xf numFmtId="10" fontId="8" fillId="0" borderId="0" applyFont="0" applyFill="0" applyBorder="0" applyAlignment="0" applyProtection="0"/>
    <xf numFmtId="1" fontId="8" fillId="0" borderId="4" applyNumberFormat="0" applyFill="0" applyAlignment="0" applyProtection="0">
      <alignment horizontal="center" vertical="center"/>
    </xf>
    <xf numFmtId="3" fontId="14" fillId="0" borderId="5">
      <alignment horizontal="center"/>
    </xf>
    <xf numFmtId="41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164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0" fontId="15" fillId="0" borderId="0" applyNumberFormat="0" applyFill="0" applyBorder="0" applyAlignment="0" applyProtection="0">
      <alignment vertical="top"/>
      <protection locked="0"/>
    </xf>
    <xf numFmtId="0" fontId="16" fillId="0" borderId="0" applyNumberFormat="0" applyFill="0" applyBorder="0" applyAlignment="0" applyProtection="0">
      <alignment vertical="top"/>
      <protection locked="0"/>
    </xf>
    <xf numFmtId="0" fontId="6" fillId="0" borderId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4" fillId="0" borderId="0" applyFont="0" applyFill="0" applyBorder="0" applyAlignment="0" applyProtection="0"/>
    <xf numFmtId="166" fontId="6" fillId="0" borderId="0" applyFont="0" applyFill="0" applyBorder="0" applyAlignment="0" applyProtection="0"/>
    <xf numFmtId="0" fontId="20" fillId="0" borderId="0"/>
    <xf numFmtId="0" fontId="22" fillId="0" borderId="0"/>
    <xf numFmtId="166" fontId="2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224">
    <xf numFmtId="0" fontId="0" fillId="0" borderId="0" xfId="0"/>
    <xf numFmtId="167" fontId="18" fillId="0" borderId="0" xfId="0" quotePrefix="1" applyNumberFormat="1" applyFont="1" applyAlignment="1">
      <alignment horizontal="right" vertical="center" wrapText="1"/>
    </xf>
    <xf numFmtId="0" fontId="18" fillId="0" borderId="0" xfId="0" applyFont="1" applyAlignment="1">
      <alignment horizontal="center" vertical="center" wrapText="1"/>
    </xf>
    <xf numFmtId="0" fontId="19" fillId="0" borderId="0" xfId="1" applyFont="1" applyAlignment="1">
      <alignment horizontal="center" vertical="center"/>
    </xf>
    <xf numFmtId="0" fontId="18" fillId="0" borderId="1" xfId="0" applyFont="1" applyBorder="1" applyAlignment="1">
      <alignment horizontal="center" vertical="center"/>
    </xf>
    <xf numFmtId="169" fontId="18" fillId="4" borderId="0" xfId="9" applyNumberFormat="1" applyFont="1" applyFill="1" applyAlignment="1">
      <alignment horizontal="right" vertical="center"/>
    </xf>
    <xf numFmtId="169" fontId="19" fillId="4" borderId="0" xfId="8" applyNumberFormat="1" applyFont="1" applyFill="1" applyAlignment="1">
      <alignment horizontal="center" vertical="center"/>
    </xf>
    <xf numFmtId="169" fontId="19" fillId="4" borderId="0" xfId="8" applyNumberFormat="1" applyFont="1" applyFill="1" applyAlignment="1">
      <alignment vertical="center"/>
    </xf>
    <xf numFmtId="169" fontId="19" fillId="4" borderId="0" xfId="10" applyNumberFormat="1" applyFont="1" applyFill="1" applyAlignment="1">
      <alignment horizontal="right" vertical="center"/>
    </xf>
    <xf numFmtId="169" fontId="19" fillId="4" borderId="0" xfId="8" applyNumberFormat="1" applyFont="1" applyFill="1" applyAlignment="1">
      <alignment horizontal="right" vertical="center"/>
    </xf>
    <xf numFmtId="169" fontId="19" fillId="4" borderId="1" xfId="8" applyNumberFormat="1" applyFont="1" applyFill="1" applyBorder="1" applyAlignment="1">
      <alignment vertical="center"/>
    </xf>
    <xf numFmtId="169" fontId="19" fillId="4" borderId="0" xfId="10" applyNumberFormat="1" applyFont="1" applyFill="1" applyBorder="1" applyAlignment="1">
      <alignment horizontal="right" vertical="center"/>
    </xf>
    <xf numFmtId="169" fontId="19" fillId="4" borderId="1" xfId="8" applyNumberFormat="1" applyFont="1" applyFill="1" applyBorder="1" applyAlignment="1">
      <alignment horizontal="right" vertical="center"/>
    </xf>
    <xf numFmtId="169" fontId="19" fillId="4" borderId="0" xfId="9" applyNumberFormat="1" applyFont="1" applyFill="1" applyAlignment="1">
      <alignment horizontal="center" vertical="center"/>
    </xf>
    <xf numFmtId="169" fontId="19" fillId="4" borderId="0" xfId="10" applyNumberFormat="1" applyFont="1" applyFill="1" applyBorder="1" applyAlignment="1">
      <alignment vertical="center"/>
    </xf>
    <xf numFmtId="169" fontId="19" fillId="4" borderId="2" xfId="10" applyNumberFormat="1" applyFont="1" applyFill="1" applyBorder="1" applyAlignment="1">
      <alignment vertical="center"/>
    </xf>
    <xf numFmtId="169" fontId="19" fillId="4" borderId="2" xfId="10" applyNumberFormat="1" applyFont="1" applyFill="1" applyBorder="1" applyAlignment="1">
      <alignment horizontal="right" vertical="center"/>
    </xf>
    <xf numFmtId="169" fontId="19" fillId="4" borderId="1" xfId="10" applyNumberFormat="1" applyFont="1" applyFill="1" applyBorder="1" applyAlignment="1">
      <alignment vertical="center"/>
    </xf>
    <xf numFmtId="0" fontId="18" fillId="0" borderId="0" xfId="1" applyFont="1" applyAlignment="1">
      <alignment vertical="center"/>
    </xf>
    <xf numFmtId="3" fontId="18" fillId="0" borderId="0" xfId="1" applyNumberFormat="1" applyFont="1" applyAlignment="1">
      <alignment vertical="center"/>
    </xf>
    <xf numFmtId="3" fontId="18" fillId="0" borderId="1" xfId="1" applyNumberFormat="1" applyFont="1" applyBorder="1" applyAlignment="1">
      <alignment horizontal="left" vertical="center"/>
    </xf>
    <xf numFmtId="3" fontId="18" fillId="0" borderId="0" xfId="1" applyNumberFormat="1" applyFont="1" applyAlignment="1">
      <alignment horizontal="left" vertical="center"/>
    </xf>
    <xf numFmtId="0" fontId="19" fillId="0" borderId="1" xfId="1" applyFont="1" applyBorder="1" applyAlignment="1">
      <alignment vertical="center"/>
    </xf>
    <xf numFmtId="0" fontId="19" fillId="0" borderId="0" xfId="1" applyFont="1" applyAlignment="1">
      <alignment vertical="center"/>
    </xf>
    <xf numFmtId="37" fontId="18" fillId="0" borderId="0" xfId="8" applyNumberFormat="1" applyFont="1" applyAlignment="1">
      <alignment horizontal="left" vertical="center"/>
    </xf>
    <xf numFmtId="37" fontId="19" fillId="0" borderId="0" xfId="8" applyNumberFormat="1" applyFont="1" applyAlignment="1">
      <alignment vertical="center"/>
    </xf>
    <xf numFmtId="37" fontId="18" fillId="0" borderId="1" xfId="8" applyNumberFormat="1" applyFont="1" applyBorder="1" applyAlignment="1">
      <alignment horizontal="left" vertical="center"/>
    </xf>
    <xf numFmtId="0" fontId="19" fillId="0" borderId="0" xfId="8" applyFont="1" applyAlignment="1">
      <alignment vertical="center"/>
    </xf>
    <xf numFmtId="0" fontId="19" fillId="0" borderId="1" xfId="8" applyFont="1" applyBorder="1" applyAlignment="1">
      <alignment vertical="center"/>
    </xf>
    <xf numFmtId="169" fontId="19" fillId="0" borderId="1" xfId="10" applyNumberFormat="1" applyFont="1" applyFill="1" applyBorder="1" applyAlignment="1">
      <alignment horizontal="right" vertical="center"/>
    </xf>
    <xf numFmtId="169" fontId="18" fillId="0" borderId="0" xfId="8" applyNumberFormat="1" applyFont="1" applyAlignment="1">
      <alignment horizontal="left" vertical="center"/>
    </xf>
    <xf numFmtId="169" fontId="18" fillId="0" borderId="1" xfId="8" applyNumberFormat="1" applyFont="1" applyBorder="1" applyAlignment="1">
      <alignment horizontal="left" vertical="center"/>
    </xf>
    <xf numFmtId="169" fontId="19" fillId="0" borderId="0" xfId="8" applyNumberFormat="1" applyFont="1" applyAlignment="1">
      <alignment vertical="center"/>
    </xf>
    <xf numFmtId="169" fontId="19" fillId="0" borderId="0" xfId="10" applyNumberFormat="1" applyFont="1" applyFill="1" applyBorder="1" applyAlignment="1">
      <alignment horizontal="right" vertical="center"/>
    </xf>
    <xf numFmtId="169" fontId="18" fillId="0" borderId="0" xfId="8" applyNumberFormat="1" applyFont="1" applyAlignment="1">
      <alignment horizontal="right" vertical="center"/>
    </xf>
    <xf numFmtId="37" fontId="18" fillId="0" borderId="0" xfId="1" applyNumberFormat="1" applyFont="1" applyAlignment="1">
      <alignment horizontal="center" vertical="center"/>
    </xf>
    <xf numFmtId="0" fontId="18" fillId="0" borderId="0" xfId="0" applyFont="1" applyAlignment="1">
      <alignment horizontal="center" vertical="center"/>
    </xf>
    <xf numFmtId="169" fontId="18" fillId="0" borderId="1" xfId="9" applyNumberFormat="1" applyFont="1" applyBorder="1" applyAlignment="1">
      <alignment horizontal="right" vertical="center"/>
    </xf>
    <xf numFmtId="0" fontId="18" fillId="0" borderId="0" xfId="8" applyFont="1" applyAlignment="1">
      <alignment vertical="center"/>
    </xf>
    <xf numFmtId="169" fontId="19" fillId="0" borderId="0" xfId="8" applyNumberFormat="1" applyFont="1" applyAlignment="1">
      <alignment horizontal="right" vertical="center"/>
    </xf>
    <xf numFmtId="0" fontId="18" fillId="0" borderId="0" xfId="11" applyFont="1" applyAlignment="1">
      <alignment vertical="center"/>
    </xf>
    <xf numFmtId="169" fontId="19" fillId="4" borderId="0" xfId="11" applyNumberFormat="1" applyFont="1" applyFill="1" applyAlignment="1">
      <alignment vertical="center"/>
    </xf>
    <xf numFmtId="169" fontId="19" fillId="0" borderId="0" xfId="11" applyNumberFormat="1" applyFont="1" applyAlignment="1">
      <alignment vertical="center"/>
    </xf>
    <xf numFmtId="0" fontId="19" fillId="0" borderId="0" xfId="11" applyFont="1" applyAlignment="1">
      <alignment vertical="center"/>
    </xf>
    <xf numFmtId="37" fontId="19" fillId="0" borderId="0" xfId="1" applyNumberFormat="1" applyFont="1" applyAlignment="1">
      <alignment horizontal="center" vertical="center"/>
    </xf>
    <xf numFmtId="169" fontId="19" fillId="4" borderId="1" xfId="12" applyNumberFormat="1" applyFont="1" applyFill="1" applyBorder="1" applyAlignment="1">
      <alignment vertical="center"/>
    </xf>
    <xf numFmtId="169" fontId="19" fillId="0" borderId="1" xfId="12" applyNumberFormat="1" applyFont="1" applyFill="1" applyBorder="1" applyAlignment="1">
      <alignment vertical="center"/>
    </xf>
    <xf numFmtId="169" fontId="19" fillId="4" borderId="0" xfId="12" applyNumberFormat="1" applyFont="1" applyFill="1" applyBorder="1" applyAlignment="1">
      <alignment vertical="center"/>
    </xf>
    <xf numFmtId="169" fontId="19" fillId="0" borderId="0" xfId="12" applyNumberFormat="1" applyFont="1" applyFill="1" applyBorder="1" applyAlignment="1">
      <alignment vertical="center"/>
    </xf>
    <xf numFmtId="169" fontId="19" fillId="4" borderId="1" xfId="0" applyNumberFormat="1" applyFont="1" applyFill="1" applyBorder="1" applyAlignment="1">
      <alignment horizontal="right" vertical="center" wrapText="1"/>
    </xf>
    <xf numFmtId="169" fontId="19" fillId="0" borderId="1" xfId="0" applyNumberFormat="1" applyFont="1" applyBorder="1" applyAlignment="1">
      <alignment horizontal="right" vertical="center" wrapText="1"/>
    </xf>
    <xf numFmtId="0" fontId="19" fillId="0" borderId="0" xfId="8" applyFont="1" applyAlignment="1">
      <alignment horizontal="left" vertical="center"/>
    </xf>
    <xf numFmtId="0" fontId="19" fillId="0" borderId="0" xfId="11" applyFont="1" applyAlignment="1">
      <alignment horizontal="center" vertical="center"/>
    </xf>
    <xf numFmtId="169" fontId="19" fillId="4" borderId="1" xfId="11" applyNumberFormat="1" applyFont="1" applyFill="1" applyBorder="1" applyAlignment="1">
      <alignment vertical="center"/>
    </xf>
    <xf numFmtId="169" fontId="19" fillId="0" borderId="1" xfId="11" applyNumberFormat="1" applyFont="1" applyBorder="1" applyAlignment="1">
      <alignment vertical="center"/>
    </xf>
    <xf numFmtId="169" fontId="19" fillId="0" borderId="0" xfId="10" applyNumberFormat="1" applyFont="1" applyFill="1" applyBorder="1" applyAlignment="1">
      <alignment vertical="center"/>
    </xf>
    <xf numFmtId="169" fontId="19" fillId="0" borderId="1" xfId="10" applyNumberFormat="1" applyFont="1" applyFill="1" applyBorder="1" applyAlignment="1">
      <alignment vertical="center"/>
    </xf>
    <xf numFmtId="169" fontId="19" fillId="0" borderId="2" xfId="10" applyNumberFormat="1" applyFont="1" applyFill="1" applyBorder="1" applyAlignment="1">
      <alignment vertical="center"/>
    </xf>
    <xf numFmtId="169" fontId="19" fillId="4" borderId="1" xfId="5" applyNumberFormat="1" applyFont="1" applyFill="1" applyBorder="1" applyAlignment="1">
      <alignment horizontal="right" vertical="center"/>
    </xf>
    <xf numFmtId="169" fontId="19" fillId="4" borderId="1" xfId="9" applyNumberFormat="1" applyFont="1" applyFill="1" applyBorder="1" applyAlignment="1">
      <alignment horizontal="right" vertical="center"/>
    </xf>
    <xf numFmtId="167" fontId="19" fillId="4" borderId="0" xfId="0" applyNumberFormat="1" applyFont="1" applyFill="1" applyAlignment="1">
      <alignment horizontal="right" vertical="center" wrapText="1"/>
    </xf>
    <xf numFmtId="167" fontId="19" fillId="4" borderId="2" xfId="0" applyNumberFormat="1" applyFont="1" applyFill="1" applyBorder="1" applyAlignment="1">
      <alignment horizontal="right" vertical="center" wrapText="1"/>
    </xf>
    <xf numFmtId="169" fontId="19" fillId="4" borderId="0" xfId="8" applyNumberFormat="1" applyFont="1" applyFill="1" applyBorder="1" applyAlignment="1">
      <alignment vertical="center"/>
    </xf>
    <xf numFmtId="167" fontId="19" fillId="4" borderId="1" xfId="0" applyNumberFormat="1" applyFont="1" applyFill="1" applyBorder="1" applyAlignment="1">
      <alignment vertical="center"/>
    </xf>
    <xf numFmtId="0" fontId="19" fillId="0" borderId="0" xfId="0" applyFont="1" applyFill="1" applyAlignment="1">
      <alignment vertical="center"/>
    </xf>
    <xf numFmtId="0" fontId="19" fillId="0" borderId="0" xfId="0" applyFont="1" applyFill="1" applyAlignment="1">
      <alignment horizontal="center" vertical="center"/>
    </xf>
    <xf numFmtId="169" fontId="19" fillId="0" borderId="0" xfId="8" applyNumberFormat="1" applyFont="1" applyFill="1" applyAlignment="1">
      <alignment vertical="center"/>
    </xf>
    <xf numFmtId="167" fontId="19" fillId="0" borderId="0" xfId="0" applyNumberFormat="1" applyFont="1" applyFill="1" applyAlignment="1">
      <alignment vertical="center"/>
    </xf>
    <xf numFmtId="0" fontId="19" fillId="0" borderId="1" xfId="0" applyFont="1" applyFill="1" applyBorder="1" applyAlignment="1">
      <alignment vertical="center"/>
    </xf>
    <xf numFmtId="0" fontId="19" fillId="0" borderId="1" xfId="0" applyFont="1" applyFill="1" applyBorder="1" applyAlignment="1">
      <alignment horizontal="center" vertical="center"/>
    </xf>
    <xf numFmtId="169" fontId="19" fillId="0" borderId="1" xfId="8" applyNumberFormat="1" applyFont="1" applyFill="1" applyBorder="1" applyAlignment="1">
      <alignment vertical="center"/>
    </xf>
    <xf numFmtId="167" fontId="19" fillId="0" borderId="1" xfId="0" applyNumberFormat="1" applyFont="1" applyFill="1" applyBorder="1" applyAlignment="1">
      <alignment vertical="center"/>
    </xf>
    <xf numFmtId="0" fontId="19" fillId="0" borderId="0" xfId="70" applyFont="1" applyAlignment="1">
      <alignment vertical="center"/>
    </xf>
    <xf numFmtId="37" fontId="19" fillId="0" borderId="0" xfId="70" applyNumberFormat="1" applyFont="1" applyAlignment="1">
      <alignment vertical="center"/>
    </xf>
    <xf numFmtId="0" fontId="19" fillId="0" borderId="1" xfId="70" applyFont="1" applyBorder="1" applyAlignment="1">
      <alignment vertical="center"/>
    </xf>
    <xf numFmtId="39" fontId="19" fillId="0" borderId="0" xfId="70" applyNumberFormat="1" applyFont="1" applyAlignment="1">
      <alignment vertical="center"/>
    </xf>
    <xf numFmtId="43" fontId="19" fillId="0" borderId="0" xfId="70" applyNumberFormat="1" applyFont="1" applyAlignment="1">
      <alignment vertical="center"/>
    </xf>
    <xf numFmtId="0" fontId="18" fillId="0" borderId="0" xfId="70" applyFont="1" applyAlignment="1">
      <alignment vertical="top"/>
    </xf>
    <xf numFmtId="0" fontId="18" fillId="0" borderId="1" xfId="70" applyFont="1" applyBorder="1" applyAlignment="1">
      <alignment vertical="top"/>
    </xf>
    <xf numFmtId="0" fontId="19" fillId="0" borderId="0" xfId="11" applyFont="1" applyBorder="1" applyAlignment="1">
      <alignment vertical="center"/>
    </xf>
    <xf numFmtId="37" fontId="19" fillId="0" borderId="0" xfId="1" applyNumberFormat="1" applyFont="1" applyBorder="1" applyAlignment="1">
      <alignment horizontal="center" vertical="center"/>
    </xf>
    <xf numFmtId="170" fontId="19" fillId="4" borderId="0" xfId="50" applyNumberFormat="1" applyFont="1" applyFill="1" applyBorder="1" applyAlignment="1">
      <alignment vertical="center"/>
    </xf>
    <xf numFmtId="170" fontId="19" fillId="0" borderId="0" xfId="50" applyNumberFormat="1" applyFont="1" applyFill="1" applyBorder="1" applyAlignment="1">
      <alignment vertical="center"/>
    </xf>
    <xf numFmtId="0" fontId="19" fillId="0" borderId="0" xfId="8" applyFont="1" applyBorder="1" applyAlignment="1">
      <alignment vertical="center"/>
    </xf>
    <xf numFmtId="37" fontId="18" fillId="0" borderId="0" xfId="1" applyNumberFormat="1" applyFont="1" applyBorder="1" applyAlignment="1">
      <alignment horizontal="center" vertical="center"/>
    </xf>
    <xf numFmtId="169" fontId="19" fillId="4" borderId="0" xfId="11" applyNumberFormat="1" applyFont="1" applyFill="1" applyBorder="1" applyAlignment="1">
      <alignment vertical="center"/>
    </xf>
    <xf numFmtId="169" fontId="19" fillId="0" borderId="0" xfId="11" applyNumberFormat="1" applyFont="1" applyBorder="1" applyAlignment="1">
      <alignment vertical="center"/>
    </xf>
    <xf numFmtId="169" fontId="19" fillId="0" borderId="0" xfId="8" applyNumberFormat="1" applyFont="1" applyBorder="1" applyAlignment="1">
      <alignment vertical="center"/>
    </xf>
    <xf numFmtId="169" fontId="19" fillId="4" borderId="0" xfId="0" applyNumberFormat="1" applyFont="1" applyFill="1" applyBorder="1" applyAlignment="1">
      <alignment horizontal="right" vertical="center" wrapText="1"/>
    </xf>
    <xf numFmtId="169" fontId="19" fillId="0" borderId="0" xfId="0" applyNumberFormat="1" applyFont="1" applyBorder="1" applyAlignment="1">
      <alignment horizontal="right" vertical="center" wrapText="1"/>
    </xf>
    <xf numFmtId="0" fontId="18" fillId="0" borderId="0" xfId="8" applyFont="1" applyAlignment="1">
      <alignment horizontal="left" vertical="center"/>
    </xf>
    <xf numFmtId="169" fontId="19" fillId="4" borderId="1" xfId="10" applyNumberFormat="1" applyFont="1" applyFill="1" applyBorder="1" applyAlignment="1">
      <alignment horizontal="right" vertical="center"/>
    </xf>
    <xf numFmtId="169" fontId="19" fillId="0" borderId="1" xfId="8" applyNumberFormat="1" applyFont="1" applyBorder="1" applyAlignment="1">
      <alignment vertical="center"/>
    </xf>
    <xf numFmtId="37" fontId="19" fillId="0" borderId="0" xfId="1" applyNumberFormat="1" applyFont="1" applyFill="1" applyAlignment="1">
      <alignment horizontal="center" vertical="center"/>
    </xf>
    <xf numFmtId="0" fontId="19" fillId="0" borderId="0" xfId="8" applyFont="1" applyFill="1" applyAlignment="1">
      <alignment vertical="center"/>
    </xf>
    <xf numFmtId="0" fontId="19" fillId="0" borderId="1" xfId="8" applyFont="1" applyFill="1" applyBorder="1" applyAlignment="1">
      <alignment horizontal="left" vertical="center"/>
    </xf>
    <xf numFmtId="37" fontId="19" fillId="0" borderId="1" xfId="1" applyNumberFormat="1" applyFont="1" applyFill="1" applyBorder="1" applyAlignment="1">
      <alignment horizontal="center" vertical="center"/>
    </xf>
    <xf numFmtId="0" fontId="18" fillId="0" borderId="0" xfId="11" applyFont="1" applyFill="1" applyAlignment="1">
      <alignment vertical="center"/>
    </xf>
    <xf numFmtId="0" fontId="23" fillId="0" borderId="0" xfId="0" applyFont="1"/>
    <xf numFmtId="0" fontId="19" fillId="0" borderId="0" xfId="11" applyFont="1" applyFill="1" applyBorder="1" applyAlignment="1">
      <alignment vertical="center"/>
    </xf>
    <xf numFmtId="169" fontId="19" fillId="0" borderId="0" xfId="5" applyNumberFormat="1" applyFont="1" applyFill="1" applyBorder="1" applyAlignment="1">
      <alignment horizontal="right" vertical="center"/>
    </xf>
    <xf numFmtId="0" fontId="18" fillId="0" borderId="0" xfId="0" applyFont="1" applyFill="1" applyAlignment="1">
      <alignment vertical="center"/>
    </xf>
    <xf numFmtId="0" fontId="18" fillId="0" borderId="1" xfId="0" applyFont="1" applyFill="1" applyBorder="1" applyAlignment="1">
      <alignment vertical="center"/>
    </xf>
    <xf numFmtId="167" fontId="18" fillId="0" borderId="0" xfId="0" quotePrefix="1" applyNumberFormat="1" applyFont="1" applyFill="1" applyAlignment="1">
      <alignment horizontal="right" vertical="center" wrapText="1"/>
    </xf>
    <xf numFmtId="0" fontId="18" fillId="0" borderId="0" xfId="0" applyFont="1" applyFill="1" applyAlignment="1">
      <alignment horizontal="justify" vertical="center" wrapText="1"/>
    </xf>
    <xf numFmtId="0" fontId="18" fillId="0" borderId="0" xfId="0" applyFont="1" applyFill="1" applyAlignment="1">
      <alignment horizontal="center" vertical="center" wrapText="1"/>
    </xf>
    <xf numFmtId="0" fontId="18" fillId="0" borderId="1" xfId="0" applyFont="1" applyFill="1" applyBorder="1" applyAlignment="1">
      <alignment horizontal="center" vertical="center"/>
    </xf>
    <xf numFmtId="167" fontId="18" fillId="0" borderId="1" xfId="0" applyNumberFormat="1" applyFont="1" applyFill="1" applyBorder="1" applyAlignment="1">
      <alignment horizontal="right" vertical="center" wrapText="1"/>
    </xf>
    <xf numFmtId="167" fontId="19" fillId="0" borderId="0" xfId="0" applyNumberFormat="1" applyFont="1" applyFill="1" applyAlignment="1">
      <alignment horizontal="right" vertical="center" wrapText="1"/>
    </xf>
    <xf numFmtId="0" fontId="18" fillId="0" borderId="0" xfId="0" applyFont="1" applyFill="1"/>
    <xf numFmtId="0" fontId="19" fillId="0" borderId="0" xfId="0" applyFont="1" applyFill="1"/>
    <xf numFmtId="0" fontId="19" fillId="0" borderId="0" xfId="0" applyFont="1" applyFill="1" applyAlignment="1">
      <alignment horizontal="center" vertical="center" wrapText="1"/>
    </xf>
    <xf numFmtId="168" fontId="19" fillId="0" borderId="0" xfId="0" applyNumberFormat="1" applyFont="1" applyFill="1" applyAlignment="1">
      <alignment horizontal="right" vertical="center" wrapText="1"/>
    </xf>
    <xf numFmtId="168" fontId="19" fillId="0" borderId="1" xfId="0" applyNumberFormat="1" applyFont="1" applyFill="1" applyBorder="1" applyAlignment="1">
      <alignment horizontal="right" vertical="center" wrapText="1"/>
    </xf>
    <xf numFmtId="0" fontId="19" fillId="0" borderId="0" xfId="0" applyFont="1" applyFill="1" applyAlignment="1">
      <alignment horizontal="justify" vertical="center" wrapText="1"/>
    </xf>
    <xf numFmtId="167" fontId="19" fillId="0" borderId="1" xfId="0" applyNumberFormat="1" applyFont="1" applyFill="1" applyBorder="1" applyAlignment="1">
      <alignment horizontal="right" vertical="center" wrapText="1"/>
    </xf>
    <xf numFmtId="167" fontId="19" fillId="0" borderId="0" xfId="0" applyNumberFormat="1" applyFont="1" applyFill="1" applyBorder="1" applyAlignment="1">
      <alignment horizontal="right" vertical="center" wrapText="1"/>
    </xf>
    <xf numFmtId="167" fontId="19" fillId="0" borderId="2" xfId="0" applyNumberFormat="1" applyFont="1" applyFill="1" applyBorder="1" applyAlignment="1">
      <alignment horizontal="right" vertical="center" wrapText="1"/>
    </xf>
    <xf numFmtId="167" fontId="19" fillId="0" borderId="2" xfId="0" applyNumberFormat="1" applyFont="1" applyFill="1" applyBorder="1" applyAlignment="1">
      <alignment vertical="center"/>
    </xf>
    <xf numFmtId="0" fontId="19" fillId="0" borderId="0" xfId="0" quotePrefix="1" applyFont="1" applyFill="1" applyAlignment="1">
      <alignment vertical="center"/>
    </xf>
    <xf numFmtId="167" fontId="19" fillId="4" borderId="1" xfId="0" applyNumberFormat="1" applyFont="1" applyFill="1" applyBorder="1" applyAlignment="1">
      <alignment horizontal="right" vertical="center" wrapText="1"/>
    </xf>
    <xf numFmtId="0" fontId="18" fillId="0" borderId="0" xfId="0" applyNumberFormat="1" applyFont="1" applyFill="1" applyAlignment="1">
      <alignment vertical="center"/>
    </xf>
    <xf numFmtId="167" fontId="18" fillId="0" borderId="0" xfId="0" applyNumberFormat="1" applyFont="1" applyFill="1" applyAlignment="1">
      <alignment vertical="center"/>
    </xf>
    <xf numFmtId="0" fontId="18" fillId="0" borderId="1" xfId="70" applyFont="1" applyFill="1" applyBorder="1" applyAlignment="1">
      <alignment vertical="top"/>
    </xf>
    <xf numFmtId="0" fontId="18" fillId="0" borderId="1" xfId="0" applyNumberFormat="1" applyFont="1" applyFill="1" applyBorder="1" applyAlignment="1">
      <alignment vertical="center"/>
    </xf>
    <xf numFmtId="167" fontId="18" fillId="0" borderId="1" xfId="0" applyNumberFormat="1" applyFont="1" applyFill="1" applyBorder="1" applyAlignment="1">
      <alignment vertical="center"/>
    </xf>
    <xf numFmtId="167" fontId="18" fillId="0" borderId="0" xfId="0" applyNumberFormat="1" applyFont="1" applyFill="1" applyAlignment="1">
      <alignment horizontal="justify" vertical="center" wrapText="1"/>
    </xf>
    <xf numFmtId="0" fontId="19" fillId="0" borderId="0" xfId="0" applyNumberFormat="1" applyFont="1" applyFill="1" applyAlignment="1">
      <alignment vertical="center"/>
    </xf>
    <xf numFmtId="167" fontId="19" fillId="0" borderId="0" xfId="0" applyNumberFormat="1" applyFont="1" applyFill="1" applyAlignment="1">
      <alignment horizontal="justify" vertical="center"/>
    </xf>
    <xf numFmtId="167" fontId="18" fillId="0" borderId="0" xfId="0" applyNumberFormat="1" applyFont="1" applyFill="1" applyAlignment="1">
      <alignment horizontal="center" vertical="center" wrapText="1"/>
    </xf>
    <xf numFmtId="167" fontId="19" fillId="0" borderId="0" xfId="0" applyNumberFormat="1" applyFont="1" applyFill="1"/>
    <xf numFmtId="167" fontId="19" fillId="0" borderId="0" xfId="0" applyNumberFormat="1" applyFont="1" applyFill="1" applyBorder="1" applyAlignment="1">
      <alignment horizontal="justify" vertical="center"/>
    </xf>
    <xf numFmtId="167" fontId="19" fillId="0" borderId="0" xfId="0" applyNumberFormat="1" applyFont="1" applyFill="1" applyBorder="1"/>
    <xf numFmtId="0" fontId="19" fillId="0" borderId="1" xfId="0" applyNumberFormat="1" applyFont="1" applyFill="1" applyBorder="1" applyAlignment="1">
      <alignment vertical="center"/>
    </xf>
    <xf numFmtId="169" fontId="18" fillId="0" borderId="0" xfId="0" quotePrefix="1" applyNumberFormat="1" applyFont="1" applyFill="1" applyAlignment="1">
      <alignment horizontal="right" vertical="center" wrapText="1"/>
    </xf>
    <xf numFmtId="169" fontId="18" fillId="0" borderId="1" xfId="0" applyNumberFormat="1" applyFont="1" applyFill="1" applyBorder="1" applyAlignment="1">
      <alignment horizontal="right" vertical="center" wrapText="1"/>
    </xf>
    <xf numFmtId="169" fontId="18" fillId="4" borderId="0" xfId="0" applyNumberFormat="1" applyFont="1" applyFill="1" applyAlignment="1">
      <alignment horizontal="right" vertical="center" wrapText="1"/>
    </xf>
    <xf numFmtId="169" fontId="19" fillId="4" borderId="1" xfId="73" applyNumberFormat="1" applyFont="1" applyFill="1" applyBorder="1" applyAlignment="1">
      <alignment horizontal="right" vertical="center"/>
    </xf>
    <xf numFmtId="169" fontId="19" fillId="4" borderId="1" xfId="73" applyNumberFormat="1" applyFont="1" applyFill="1" applyBorder="1" applyAlignment="1">
      <alignment horizontal="right" vertical="center" wrapText="1"/>
    </xf>
    <xf numFmtId="169" fontId="19" fillId="4" borderId="0" xfId="73" applyNumberFormat="1" applyFont="1" applyFill="1" applyBorder="1" applyAlignment="1">
      <alignment horizontal="right" vertical="center" wrapText="1"/>
    </xf>
    <xf numFmtId="169" fontId="19" fillId="4" borderId="0" xfId="0" applyNumberFormat="1" applyFont="1" applyFill="1" applyAlignment="1">
      <alignment horizontal="right" vertical="center" wrapText="1"/>
    </xf>
    <xf numFmtId="169" fontId="19" fillId="4" borderId="0" xfId="73" applyNumberFormat="1" applyFont="1" applyFill="1" applyAlignment="1">
      <alignment horizontal="right" vertical="center" wrapText="1"/>
    </xf>
    <xf numFmtId="169" fontId="18" fillId="0" borderId="0" xfId="0" applyNumberFormat="1" applyFont="1" applyFill="1" applyAlignment="1">
      <alignment horizontal="right" vertical="center" wrapText="1"/>
    </xf>
    <xf numFmtId="169" fontId="19" fillId="0" borderId="0" xfId="0" applyNumberFormat="1" applyFont="1" applyFill="1" applyAlignment="1">
      <alignment horizontal="right" vertical="center" wrapText="1"/>
    </xf>
    <xf numFmtId="169" fontId="19" fillId="0" borderId="1" xfId="0" applyNumberFormat="1" applyFont="1" applyFill="1" applyBorder="1" applyAlignment="1">
      <alignment horizontal="right" vertical="center" wrapText="1"/>
    </xf>
    <xf numFmtId="169" fontId="19" fillId="0" borderId="0" xfId="0" applyNumberFormat="1" applyFont="1" applyFill="1" applyBorder="1" applyAlignment="1">
      <alignment horizontal="right" vertical="center" wrapText="1"/>
    </xf>
    <xf numFmtId="169" fontId="19" fillId="0" borderId="2" xfId="0" applyNumberFormat="1" applyFont="1" applyFill="1" applyBorder="1" applyAlignment="1">
      <alignment horizontal="right" vertical="center" wrapText="1"/>
    </xf>
    <xf numFmtId="169" fontId="18" fillId="0" borderId="0" xfId="0" applyNumberFormat="1" applyFont="1" applyFill="1" applyAlignment="1">
      <alignment horizontal="right" vertical="center"/>
    </xf>
    <xf numFmtId="169" fontId="18" fillId="0" borderId="1" xfId="0" applyNumberFormat="1" applyFont="1" applyFill="1" applyBorder="1" applyAlignment="1">
      <alignment horizontal="right" vertical="center"/>
    </xf>
    <xf numFmtId="169" fontId="19" fillId="4" borderId="0" xfId="0" applyNumberFormat="1" applyFont="1" applyFill="1" applyAlignment="1">
      <alignment horizontal="right" vertical="center"/>
    </xf>
    <xf numFmtId="169" fontId="19" fillId="4" borderId="0" xfId="73" applyNumberFormat="1" applyFont="1" applyFill="1" applyAlignment="1">
      <alignment horizontal="right" vertical="center"/>
    </xf>
    <xf numFmtId="169" fontId="19" fillId="4" borderId="1" xfId="0" applyNumberFormat="1" applyFont="1" applyFill="1" applyBorder="1" applyAlignment="1">
      <alignment horizontal="right" vertical="center"/>
    </xf>
    <xf numFmtId="169" fontId="19" fillId="4" borderId="0" xfId="73" applyNumberFormat="1" applyFont="1" applyFill="1" applyAlignment="1">
      <alignment horizontal="right"/>
    </xf>
    <xf numFmtId="169" fontId="19" fillId="4" borderId="0" xfId="73" applyNumberFormat="1" applyFont="1" applyFill="1" applyBorder="1" applyAlignment="1">
      <alignment horizontal="right" vertical="center"/>
    </xf>
    <xf numFmtId="169" fontId="19" fillId="4" borderId="0" xfId="0" applyNumberFormat="1" applyFont="1" applyFill="1" applyAlignment="1">
      <alignment horizontal="right"/>
    </xf>
    <xf numFmtId="169" fontId="19" fillId="0" borderId="0" xfId="0" applyNumberFormat="1" applyFont="1" applyFill="1" applyAlignment="1">
      <alignment horizontal="right"/>
    </xf>
    <xf numFmtId="169" fontId="19" fillId="0" borderId="1" xfId="0" applyNumberFormat="1" applyFont="1" applyFill="1" applyBorder="1" applyAlignment="1">
      <alignment horizontal="right" vertical="center"/>
    </xf>
    <xf numFmtId="169" fontId="19" fillId="0" borderId="0" xfId="0" applyNumberFormat="1" applyFont="1" applyFill="1" applyAlignment="1">
      <alignment horizontal="right" vertical="center"/>
    </xf>
    <xf numFmtId="169" fontId="19" fillId="0" borderId="0" xfId="0" applyNumberFormat="1" applyFont="1" applyFill="1" applyBorder="1" applyAlignment="1">
      <alignment horizontal="right" vertical="center"/>
    </xf>
    <xf numFmtId="0" fontId="24" fillId="0" borderId="0" xfId="70" applyFont="1" applyAlignment="1">
      <alignment vertical="center"/>
    </xf>
    <xf numFmtId="0" fontId="25" fillId="0" borderId="0" xfId="70" applyFont="1" applyAlignment="1">
      <alignment horizontal="center" vertical="center" wrapText="1"/>
    </xf>
    <xf numFmtId="0" fontId="25" fillId="0" borderId="0" xfId="70" applyFont="1" applyAlignment="1">
      <alignment horizontal="center" vertical="top"/>
    </xf>
    <xf numFmtId="171" fontId="25" fillId="0" borderId="0" xfId="71" applyNumberFormat="1" applyFont="1" applyAlignment="1">
      <alignment horizontal="center" vertical="center"/>
    </xf>
    <xf numFmtId="0" fontId="25" fillId="0" borderId="0" xfId="70" applyFont="1" applyAlignment="1">
      <alignment horizontal="right" vertical="center" wrapText="1"/>
    </xf>
    <xf numFmtId="0" fontId="25" fillId="0" borderId="1" xfId="70" applyFont="1" applyBorder="1" applyAlignment="1">
      <alignment horizontal="center" vertical="center"/>
    </xf>
    <xf numFmtId="0" fontId="25" fillId="0" borderId="0" xfId="71" applyFont="1" applyAlignment="1">
      <alignment horizontal="center" vertical="center"/>
    </xf>
    <xf numFmtId="0" fontId="24" fillId="0" borderId="0" xfId="70" applyFont="1" applyBorder="1" applyAlignment="1">
      <alignment vertical="center"/>
    </xf>
    <xf numFmtId="0" fontId="25" fillId="0" borderId="6" xfId="70" applyFont="1" applyBorder="1" applyAlignment="1">
      <alignment horizontal="center" vertical="top"/>
    </xf>
    <xf numFmtId="0" fontId="25" fillId="0" borderId="0" xfId="71" applyFont="1" applyAlignment="1">
      <alignment horizontal="right" vertical="center"/>
    </xf>
    <xf numFmtId="0" fontId="24" fillId="0" borderId="0" xfId="70" applyFont="1" applyAlignment="1">
      <alignment horizontal="right" vertical="center"/>
    </xf>
    <xf numFmtId="171" fontId="25" fillId="0" borderId="0" xfId="71" applyNumberFormat="1" applyFont="1" applyAlignment="1">
      <alignment horizontal="right" vertical="center"/>
    </xf>
    <xf numFmtId="0" fontId="25" fillId="0" borderId="1" xfId="70" applyFont="1" applyBorder="1" applyAlignment="1">
      <alignment horizontal="center" vertical="center" wrapText="1"/>
    </xf>
    <xf numFmtId="0" fontId="25" fillId="0" borderId="0" xfId="70" applyFont="1" applyAlignment="1">
      <alignment horizontal="right" vertical="center"/>
    </xf>
    <xf numFmtId="0" fontId="25" fillId="0" borderId="0" xfId="71" applyFont="1" applyBorder="1" applyAlignment="1">
      <alignment horizontal="right" vertical="center"/>
    </xf>
    <xf numFmtId="0" fontId="25" fillId="0" borderId="0" xfId="70" applyFont="1" applyBorder="1" applyAlignment="1">
      <alignment horizontal="right" vertical="center" wrapText="1"/>
    </xf>
    <xf numFmtId="0" fontId="25" fillId="0" borderId="0" xfId="70" applyFont="1" applyBorder="1" applyAlignment="1">
      <alignment horizontal="right" vertical="center"/>
    </xf>
    <xf numFmtId="0" fontId="25" fillId="0" borderId="1" xfId="71" applyFont="1" applyBorder="1" applyAlignment="1">
      <alignment horizontal="right" vertical="center"/>
    </xf>
    <xf numFmtId="169" fontId="25" fillId="0" borderId="0" xfId="71" applyNumberFormat="1" applyFont="1" applyBorder="1" applyAlignment="1">
      <alignment horizontal="right" vertical="center"/>
    </xf>
    <xf numFmtId="169" fontId="25" fillId="0" borderId="0" xfId="70" applyNumberFormat="1" applyFont="1" applyAlignment="1">
      <alignment horizontal="right" vertical="center" wrapText="1"/>
    </xf>
    <xf numFmtId="169" fontId="25" fillId="0" borderId="0" xfId="70" applyNumberFormat="1" applyFont="1" applyBorder="1" applyAlignment="1">
      <alignment horizontal="right" vertical="center" wrapText="1"/>
    </xf>
    <xf numFmtId="169" fontId="24" fillId="0" borderId="0" xfId="70" applyNumberFormat="1" applyFont="1" applyAlignment="1">
      <alignment horizontal="right" vertical="center"/>
    </xf>
    <xf numFmtId="169" fontId="24" fillId="0" borderId="0" xfId="70" applyNumberFormat="1" applyFont="1" applyBorder="1" applyAlignment="1">
      <alignment horizontal="right" vertical="center"/>
    </xf>
    <xf numFmtId="169" fontId="25" fillId="0" borderId="0" xfId="70" applyNumberFormat="1" applyFont="1" applyBorder="1" applyAlignment="1">
      <alignment horizontal="right" vertical="center"/>
    </xf>
    <xf numFmtId="0" fontId="25" fillId="0" borderId="0" xfId="70" applyFont="1" applyAlignment="1">
      <alignment horizontal="left" vertical="center"/>
    </xf>
    <xf numFmtId="0" fontId="25" fillId="0" borderId="0" xfId="70" applyFont="1" applyAlignment="1">
      <alignment horizontal="justify" vertical="center"/>
    </xf>
    <xf numFmtId="169" fontId="24" fillId="0" borderId="0" xfId="72" applyNumberFormat="1" applyFont="1" applyFill="1" applyBorder="1" applyAlignment="1" applyProtection="1">
      <alignment horizontal="right" vertical="center"/>
      <protection locked="0"/>
    </xf>
    <xf numFmtId="169" fontId="24" fillId="0" borderId="0" xfId="51" applyNumberFormat="1" applyFont="1" applyFill="1" applyBorder="1" applyAlignment="1">
      <alignment horizontal="right" vertical="center"/>
    </xf>
    <xf numFmtId="0" fontId="25" fillId="0" borderId="0" xfId="70" applyFont="1" applyAlignment="1">
      <alignment horizontal="left" vertical="center" wrapText="1"/>
    </xf>
    <xf numFmtId="171" fontId="24" fillId="0" borderId="0" xfId="71" applyNumberFormat="1" applyFont="1" applyAlignment="1" applyProtection="1">
      <alignment horizontal="left" vertical="center" indent="1"/>
      <protection locked="0"/>
    </xf>
    <xf numFmtId="0" fontId="24" fillId="0" borderId="0" xfId="70" applyFont="1" applyAlignment="1">
      <alignment horizontal="center" vertical="center"/>
    </xf>
    <xf numFmtId="169" fontId="24" fillId="0" borderId="1" xfId="72" applyNumberFormat="1" applyFont="1" applyFill="1" applyBorder="1" applyAlignment="1" applyProtection="1">
      <alignment horizontal="right" vertical="center"/>
      <protection locked="0"/>
    </xf>
    <xf numFmtId="169" fontId="24" fillId="0" borderId="1" xfId="51" applyNumberFormat="1" applyFont="1" applyFill="1" applyBorder="1" applyAlignment="1">
      <alignment horizontal="right" vertical="center"/>
    </xf>
    <xf numFmtId="169" fontId="24" fillId="0" borderId="2" xfId="70" applyNumberFormat="1" applyFont="1" applyBorder="1" applyAlignment="1">
      <alignment horizontal="right" vertical="center"/>
    </xf>
    <xf numFmtId="37" fontId="24" fillId="0" borderId="0" xfId="70" applyNumberFormat="1" applyFont="1" applyAlignment="1">
      <alignment vertical="center"/>
    </xf>
    <xf numFmtId="169" fontId="24" fillId="4" borderId="0" xfId="70" applyNumberFormat="1" applyFont="1" applyFill="1" applyAlignment="1">
      <alignment horizontal="right" vertical="center"/>
    </xf>
    <xf numFmtId="169" fontId="24" fillId="4" borderId="0" xfId="72" applyNumberFormat="1" applyFont="1" applyFill="1" applyBorder="1" applyAlignment="1" applyProtection="1">
      <alignment horizontal="right" vertical="center"/>
      <protection locked="0"/>
    </xf>
    <xf numFmtId="169" fontId="24" fillId="4" borderId="0" xfId="51" applyNumberFormat="1" applyFont="1" applyFill="1" applyBorder="1" applyAlignment="1">
      <alignment horizontal="right" vertical="center"/>
    </xf>
    <xf numFmtId="169" fontId="24" fillId="4" borderId="1" xfId="72" applyNumberFormat="1" applyFont="1" applyFill="1" applyBorder="1" applyAlignment="1" applyProtection="1">
      <alignment horizontal="right" vertical="center"/>
      <protection locked="0"/>
    </xf>
    <xf numFmtId="169" fontId="24" fillId="4" borderId="1" xfId="51" applyNumberFormat="1" applyFont="1" applyFill="1" applyBorder="1" applyAlignment="1">
      <alignment horizontal="right" vertical="center"/>
    </xf>
    <xf numFmtId="169" fontId="24" fillId="4" borderId="2" xfId="70" applyNumberFormat="1" applyFont="1" applyFill="1" applyBorder="1" applyAlignment="1">
      <alignment horizontal="right" vertical="center"/>
    </xf>
    <xf numFmtId="0" fontId="19" fillId="0" borderId="0" xfId="8" applyFont="1" applyFill="1" applyBorder="1" applyAlignment="1">
      <alignment vertical="center"/>
    </xf>
    <xf numFmtId="176" fontId="19" fillId="4" borderId="0" xfId="0" applyNumberFormat="1" applyFont="1" applyFill="1" applyAlignment="1">
      <alignment horizontal="right" vertical="center" wrapText="1"/>
    </xf>
    <xf numFmtId="176" fontId="19" fillId="0" borderId="0" xfId="0" applyNumberFormat="1" applyFont="1" applyFill="1" applyAlignment="1">
      <alignment horizontal="right" vertical="center" wrapText="1"/>
    </xf>
    <xf numFmtId="169" fontId="19" fillId="4" borderId="2" xfId="73" applyNumberFormat="1" applyFont="1" applyFill="1" applyBorder="1" applyAlignment="1">
      <alignment horizontal="right"/>
    </xf>
    <xf numFmtId="167" fontId="19" fillId="0" borderId="2" xfId="0" applyNumberFormat="1" applyFont="1" applyFill="1" applyBorder="1"/>
    <xf numFmtId="169" fontId="18" fillId="0" borderId="0" xfId="0" applyNumberFormat="1" applyFont="1" applyFill="1" applyAlignment="1">
      <alignment horizontal="center" vertical="center"/>
    </xf>
    <xf numFmtId="169" fontId="18" fillId="0" borderId="1" xfId="0" applyNumberFormat="1" applyFont="1" applyFill="1" applyBorder="1" applyAlignment="1">
      <alignment horizontal="center" vertical="center"/>
    </xf>
    <xf numFmtId="169" fontId="18" fillId="0" borderId="0" xfId="0" applyNumberFormat="1" applyFont="1" applyFill="1" applyAlignment="1">
      <alignment horizontal="center" vertical="center" wrapText="1"/>
    </xf>
    <xf numFmtId="169" fontId="18" fillId="0" borderId="0" xfId="0" quotePrefix="1" applyNumberFormat="1" applyFont="1" applyFill="1" applyAlignment="1">
      <alignment horizontal="center" vertical="center" wrapText="1"/>
    </xf>
    <xf numFmtId="169" fontId="19" fillId="0" borderId="0" xfId="0" applyNumberFormat="1" applyFont="1" applyFill="1" applyAlignment="1">
      <alignment horizontal="center" vertical="center"/>
    </xf>
    <xf numFmtId="169" fontId="19" fillId="0" borderId="0" xfId="0" applyNumberFormat="1" applyFont="1" applyFill="1" applyAlignment="1">
      <alignment horizontal="center"/>
    </xf>
    <xf numFmtId="169" fontId="19" fillId="0" borderId="1" xfId="0" applyNumberFormat="1" applyFont="1" applyFill="1" applyBorder="1" applyAlignment="1">
      <alignment horizontal="center" vertical="center"/>
    </xf>
    <xf numFmtId="37" fontId="18" fillId="0" borderId="0" xfId="8" applyNumberFormat="1" applyFont="1" applyAlignment="1">
      <alignment horizontal="center" vertical="center"/>
    </xf>
    <xf numFmtId="37" fontId="18" fillId="0" borderId="1" xfId="8" applyNumberFormat="1" applyFont="1" applyBorder="1" applyAlignment="1">
      <alignment horizontal="center" vertical="center"/>
    </xf>
    <xf numFmtId="0" fontId="18" fillId="0" borderId="0" xfId="8" applyFont="1" applyAlignment="1">
      <alignment horizontal="center" vertical="center"/>
    </xf>
    <xf numFmtId="0" fontId="18" fillId="0" borderId="0" xfId="11" applyFont="1" applyAlignment="1">
      <alignment horizontal="center" vertical="center"/>
    </xf>
    <xf numFmtId="0" fontId="19" fillId="0" borderId="0" xfId="11" applyFont="1" applyBorder="1" applyAlignment="1">
      <alignment horizontal="center" vertical="center"/>
    </xf>
    <xf numFmtId="0" fontId="19" fillId="0" borderId="0" xfId="8" applyFont="1" applyBorder="1" applyAlignment="1">
      <alignment horizontal="center" vertical="center"/>
    </xf>
    <xf numFmtId="0" fontId="19" fillId="0" borderId="1" xfId="8" applyFont="1" applyFill="1" applyBorder="1" applyAlignment="1">
      <alignment horizontal="center" vertical="center"/>
    </xf>
    <xf numFmtId="0" fontId="19" fillId="0" borderId="0" xfId="8" applyFont="1" applyAlignment="1">
      <alignment horizontal="center" vertical="center"/>
    </xf>
    <xf numFmtId="0" fontId="18" fillId="0" borderId="0" xfId="11" applyFont="1" applyFill="1" applyAlignment="1">
      <alignment horizontal="center" vertical="center"/>
    </xf>
    <xf numFmtId="0" fontId="19" fillId="0" borderId="1" xfId="8" applyFont="1" applyBorder="1" applyAlignment="1">
      <alignment horizontal="center" vertical="center"/>
    </xf>
    <xf numFmtId="169" fontId="19" fillId="0" borderId="0" xfId="0" applyNumberFormat="1" applyFont="1" applyFill="1"/>
    <xf numFmtId="0" fontId="25" fillId="0" borderId="1" xfId="70" applyFont="1" applyBorder="1" applyAlignment="1">
      <alignment horizontal="center" vertical="center" wrapText="1"/>
    </xf>
  </cellXfs>
  <cellStyles count="74">
    <cellStyle name="Comma" xfId="73" builtinId="3"/>
    <cellStyle name="Comma 11" xfId="72" xr:uid="{00000000-0005-0000-0000-000001000000}"/>
    <cellStyle name="Comma 16" xfId="12" xr:uid="{00000000-0005-0000-0000-000002000000}"/>
    <cellStyle name="Comma 16 2" xfId="14" xr:uid="{00000000-0005-0000-0000-000003000000}"/>
    <cellStyle name="Comma 16 2 2" xfId="45" xr:uid="{00000000-0005-0000-0000-000004000000}"/>
    <cellStyle name="Comma 16 2 2 2" xfId="62" xr:uid="{00000000-0005-0000-0000-000005000000}"/>
    <cellStyle name="Comma 16 2 3" xfId="54" xr:uid="{00000000-0005-0000-0000-000006000000}"/>
    <cellStyle name="Comma 16 3" xfId="69" xr:uid="{00000000-0005-0000-0000-000007000000}"/>
    <cellStyle name="Comma 2" xfId="5" xr:uid="{00000000-0005-0000-0000-000008000000}"/>
    <cellStyle name="Comma 2 2" xfId="10" xr:uid="{00000000-0005-0000-0000-000009000000}"/>
    <cellStyle name="Comma 2 2 2" xfId="16" xr:uid="{00000000-0005-0000-0000-00000A000000}"/>
    <cellStyle name="Comma 2 2 2 2" xfId="47" xr:uid="{00000000-0005-0000-0000-00000B000000}"/>
    <cellStyle name="Comma 2 2 2 2 2" xfId="64" xr:uid="{00000000-0005-0000-0000-00000C000000}"/>
    <cellStyle name="Comma 2 2 2 3" xfId="56" xr:uid="{00000000-0005-0000-0000-00000D000000}"/>
    <cellStyle name="Comma 2 3" xfId="15" xr:uid="{00000000-0005-0000-0000-00000E000000}"/>
    <cellStyle name="Comma 2 3 2" xfId="51" xr:uid="{00000000-0005-0000-0000-00000F000000}"/>
    <cellStyle name="Comma 2 3 2 2" xfId="68" xr:uid="{00000000-0005-0000-0000-000010000000}"/>
    <cellStyle name="Comma 2 3 3" xfId="46" xr:uid="{00000000-0005-0000-0000-000011000000}"/>
    <cellStyle name="Comma 2 3 3 2" xfId="63" xr:uid="{00000000-0005-0000-0000-000012000000}"/>
    <cellStyle name="Comma 2 3 4" xfId="55" xr:uid="{00000000-0005-0000-0000-000013000000}"/>
    <cellStyle name="Comma 2 7" xfId="17" xr:uid="{00000000-0005-0000-0000-000014000000}"/>
    <cellStyle name="Comma 2 7 2" xfId="48" xr:uid="{00000000-0005-0000-0000-000015000000}"/>
    <cellStyle name="Comma 2 7 2 2" xfId="65" xr:uid="{00000000-0005-0000-0000-000016000000}"/>
    <cellStyle name="Comma 2 7 3" xfId="57" xr:uid="{00000000-0005-0000-0000-000017000000}"/>
    <cellStyle name="Comma 3" xfId="2" xr:uid="{00000000-0005-0000-0000-000018000000}"/>
    <cellStyle name="Comma 3 2" xfId="18" xr:uid="{00000000-0005-0000-0000-000019000000}"/>
    <cellStyle name="Comma 3 2 2" xfId="49" xr:uid="{00000000-0005-0000-0000-00001A000000}"/>
    <cellStyle name="Comma 3 2 2 2" xfId="66" xr:uid="{00000000-0005-0000-0000-00001B000000}"/>
    <cellStyle name="Comma 3 2 3" xfId="58" xr:uid="{00000000-0005-0000-0000-00001C000000}"/>
    <cellStyle name="Comma 3 3" xfId="43" xr:uid="{00000000-0005-0000-0000-00001D000000}"/>
    <cellStyle name="Comma 3 3 2" xfId="60" xr:uid="{00000000-0005-0000-0000-00001E000000}"/>
    <cellStyle name="Comma 3 7" xfId="50" xr:uid="{00000000-0005-0000-0000-00001F000000}"/>
    <cellStyle name="Comma 3 7 2" xfId="67" xr:uid="{00000000-0005-0000-0000-000020000000}"/>
    <cellStyle name="Comma 4" xfId="13" xr:uid="{00000000-0005-0000-0000-000021000000}"/>
    <cellStyle name="Comma 4 2" xfId="44" xr:uid="{00000000-0005-0000-0000-000022000000}"/>
    <cellStyle name="Comma 4 2 2" xfId="61" xr:uid="{00000000-0005-0000-0000-000023000000}"/>
    <cellStyle name="Comma 4 3" xfId="53" xr:uid="{00000000-0005-0000-0000-000024000000}"/>
    <cellStyle name="Comma 5" xfId="19" xr:uid="{00000000-0005-0000-0000-000025000000}"/>
    <cellStyle name="Comma 6" xfId="42" xr:uid="{00000000-0005-0000-0000-000026000000}"/>
    <cellStyle name="Comma 6 2" xfId="59" xr:uid="{00000000-0005-0000-0000-000027000000}"/>
    <cellStyle name="Comma 7" xfId="52" xr:uid="{00000000-0005-0000-0000-000028000000}"/>
    <cellStyle name="comma zerodec" xfId="20" xr:uid="{00000000-0005-0000-0000-000029000000}"/>
    <cellStyle name="Currency1" xfId="21" xr:uid="{00000000-0005-0000-0000-00002A000000}"/>
    <cellStyle name="Dollar (zero dec)" xfId="22" xr:uid="{00000000-0005-0000-0000-00002B000000}"/>
    <cellStyle name="E&amp;Y House" xfId="23" xr:uid="{00000000-0005-0000-0000-00002C000000}"/>
    <cellStyle name="Grey" xfId="24" xr:uid="{00000000-0005-0000-0000-00002D000000}"/>
    <cellStyle name="Input [yellow]" xfId="25" xr:uid="{00000000-0005-0000-0000-00002E000000}"/>
    <cellStyle name="no dec" xfId="26" xr:uid="{00000000-0005-0000-0000-00002F000000}"/>
    <cellStyle name="Normal" xfId="0" builtinId="0"/>
    <cellStyle name="Normal - Style1" xfId="27" xr:uid="{00000000-0005-0000-0000-000031000000}"/>
    <cellStyle name="Normal 14" xfId="6" xr:uid="{00000000-0005-0000-0000-000032000000}"/>
    <cellStyle name="Normal 2" xfId="4" xr:uid="{00000000-0005-0000-0000-000033000000}"/>
    <cellStyle name="Normal 2 2" xfId="9" xr:uid="{00000000-0005-0000-0000-000034000000}"/>
    <cellStyle name="Normal 2 21" xfId="1" xr:uid="{00000000-0005-0000-0000-000035000000}"/>
    <cellStyle name="Normal 2 3" xfId="28" xr:uid="{00000000-0005-0000-0000-000036000000}"/>
    <cellStyle name="Normal 3" xfId="7" xr:uid="{00000000-0005-0000-0000-000037000000}"/>
    <cellStyle name="Normal 3 2 2" xfId="11" xr:uid="{00000000-0005-0000-0000-000038000000}"/>
    <cellStyle name="Normal 4" xfId="29" xr:uid="{00000000-0005-0000-0000-000039000000}"/>
    <cellStyle name="Normal 5" xfId="70" xr:uid="{00000000-0005-0000-0000-00003A000000}"/>
    <cellStyle name="Normal 6 2" xfId="30" xr:uid="{00000000-0005-0000-0000-00003B000000}"/>
    <cellStyle name="Normal 7 2" xfId="31" xr:uid="{00000000-0005-0000-0000-00003C000000}"/>
    <cellStyle name="Normal 75" xfId="3" xr:uid="{00000000-0005-0000-0000-00003D000000}"/>
    <cellStyle name="Normal_BS&amp;PLT Q1'2006" xfId="8" xr:uid="{00000000-0005-0000-0000-00003E000000}"/>
    <cellStyle name="Percent [2]" xfId="32" xr:uid="{00000000-0005-0000-0000-00003F000000}"/>
    <cellStyle name="Quantity" xfId="33" xr:uid="{00000000-0005-0000-0000-000040000000}"/>
    <cellStyle name="Total 2" xfId="34" xr:uid="{00000000-0005-0000-0000-000041000000}"/>
    <cellStyle name="เครื่องหมายจุลภาค [0]_PERSONAL" xfId="35" xr:uid="{00000000-0005-0000-0000-000042000000}"/>
    <cellStyle name="เครื่องหมายจุลภาค_PERSONAL" xfId="36" xr:uid="{00000000-0005-0000-0000-000043000000}"/>
    <cellStyle name="เครื่องหมายสกุลเงิน [0]_1" xfId="37" xr:uid="{00000000-0005-0000-0000-000044000000}"/>
    <cellStyle name="เครื่องหมายสกุลเงิน_1" xfId="38" xr:uid="{00000000-0005-0000-0000-000045000000}"/>
    <cellStyle name="เชื่อมโยงหลายมิติ" xfId="39" xr:uid="{00000000-0005-0000-0000-000046000000}"/>
    <cellStyle name="ตามการเชื่อมโยงหลายมิติ" xfId="40" xr:uid="{00000000-0005-0000-0000-000047000000}"/>
    <cellStyle name="ปกติ 2" xfId="71" xr:uid="{00000000-0005-0000-0000-000048000000}"/>
    <cellStyle name="ปกติ_1" xfId="41" xr:uid="{00000000-0005-0000-0000-000049000000}"/>
  </cellStyles>
  <dxfs count="0"/>
  <tableStyles count="1" defaultTableStyle="TableStyleMedium2" defaultPivotStyle="PivotStyleLight16">
    <tableStyle name="Invisible" pivot="0" table="0" count="0" xr9:uid="{00000000-0011-0000-FFFF-FFFF00000000}"/>
  </tableStyles>
  <colors>
    <mruColors>
      <color rgb="FFFAFAFA"/>
      <color rgb="FF9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karin\UAC%20P'biw\UAC_Q3'54\Documents%20and%20Settings\KUK-KUU\My%20Documents\&#3604;&#3634;&#3623;&#3609;&#3660;&#3650;&#3627;&#3621;&#3604;\ple\ORIX\12'02\1%20%20Rin\aa\tcrt\client\non%20taxable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hn1675\BR\Kitty\Financial%20Statements\Q1_2004\Q2'03\LeadQ2-2003%20for%20ey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tal"/>
    </sheetNames>
    <sheetDataSet>
      <sheetData sheetId="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so&amp;cash flow"/>
      <sheetName val="conso-PL"/>
      <sheetName val="asimar cf"/>
      <sheetName val="conso cf "/>
      <sheetName val="eliminate_BS"/>
      <sheetName val="eliminate_PL"/>
      <sheetName val="BS"/>
      <sheetName val="PL"/>
      <sheetName val="pending"/>
      <sheetName val="PM &amp; TE-calculation"/>
      <sheetName val="REC"/>
      <sheetName val="SAD"/>
      <sheetName val="ADJ"/>
      <sheetName val="Sum lead"/>
      <sheetName val="C-Cash&amp;Bank"/>
      <sheetName val="E-Accounts Receivable"/>
      <sheetName val="F-Inventory"/>
      <sheetName val="G-Other CA"/>
      <sheetName val="H-Investment"/>
      <sheetName val="H-3"/>
      <sheetName val="I-Intercompany"/>
      <sheetName val="J-Other Assets"/>
      <sheetName val="K-Fixed Asset"/>
      <sheetName val="M-Accounts Payable"/>
      <sheetName val="N-Other CL"/>
      <sheetName val="Q-Other Liabilities"/>
      <sheetName val="Q-3"/>
      <sheetName val="T-Equity"/>
      <sheetName val="U-Profit&amp;Loss"/>
      <sheetName val="U-1.1_GP by Seg"/>
      <sheetName val="U-Service Income"/>
      <sheetName val="U-Other Income"/>
      <sheetName val="U-Cost of Service"/>
      <sheetName val="U-4-1"/>
      <sheetName val="U-Selling&amp;Admin"/>
      <sheetName val="U-Interest Exp"/>
      <sheetName val="Trial Balanc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22"/>
  <sheetViews>
    <sheetView tabSelected="1" topLeftCell="A94" zoomScaleNormal="100" zoomScaleSheetLayoutView="85" zoomScalePageLayoutView="90" workbookViewId="0">
      <selection activeCell="M106" sqref="M106"/>
    </sheetView>
  </sheetViews>
  <sheetFormatPr defaultColWidth="9.109375" defaultRowHeight="21.75" customHeight="1"/>
  <cols>
    <col min="1" max="2" width="1.6640625" style="64" customWidth="1"/>
    <col min="3" max="3" width="41" style="64" customWidth="1"/>
    <col min="4" max="4" width="8.33203125" style="65" customWidth="1"/>
    <col min="5" max="5" width="1.109375" style="64" customWidth="1"/>
    <col min="6" max="6" width="15.6640625" style="67" customWidth="1"/>
    <col min="7" max="7" width="1.109375" style="64" customWidth="1"/>
    <col min="8" max="8" width="15.6640625" style="67" customWidth="1"/>
    <col min="9" max="16384" width="9.109375" style="64"/>
  </cols>
  <sheetData>
    <row r="1" spans="1:8" ht="21.75" customHeight="1">
      <c r="A1" s="101" t="s">
        <v>38</v>
      </c>
      <c r="B1" s="101"/>
      <c r="C1" s="101"/>
    </row>
    <row r="2" spans="1:8" ht="21.75" customHeight="1">
      <c r="A2" s="101" t="s">
        <v>89</v>
      </c>
      <c r="B2" s="101"/>
      <c r="C2" s="101"/>
    </row>
    <row r="3" spans="1:8" ht="21.75" customHeight="1">
      <c r="A3" s="102" t="s">
        <v>36</v>
      </c>
      <c r="B3" s="102"/>
      <c r="C3" s="102"/>
      <c r="D3" s="69"/>
      <c r="E3" s="68"/>
      <c r="F3" s="71"/>
      <c r="G3" s="68"/>
      <c r="H3" s="71"/>
    </row>
    <row r="4" spans="1:8" ht="21.75" customHeight="1">
      <c r="A4" s="101"/>
      <c r="B4" s="101"/>
      <c r="C4" s="101"/>
    </row>
    <row r="5" spans="1:8" ht="21.75" customHeight="1">
      <c r="A5" s="101"/>
      <c r="B5" s="101"/>
      <c r="C5" s="101"/>
      <c r="F5" s="103" t="s">
        <v>23</v>
      </c>
      <c r="H5" s="103" t="s">
        <v>32</v>
      </c>
    </row>
    <row r="6" spans="1:8" ht="21.75" customHeight="1">
      <c r="A6" s="101"/>
      <c r="B6" s="101"/>
      <c r="C6" s="101"/>
      <c r="F6" s="103" t="s">
        <v>35</v>
      </c>
      <c r="H6" s="103" t="s">
        <v>24</v>
      </c>
    </row>
    <row r="7" spans="1:8" ht="21.75" customHeight="1">
      <c r="A7" s="104"/>
      <c r="B7" s="104"/>
      <c r="C7" s="104"/>
      <c r="D7" s="105"/>
      <c r="E7" s="105"/>
      <c r="F7" s="103" t="s">
        <v>37</v>
      </c>
      <c r="G7" s="105"/>
      <c r="H7" s="103" t="s">
        <v>34</v>
      </c>
    </row>
    <row r="8" spans="1:8" ht="21.75" customHeight="1">
      <c r="A8" s="104"/>
      <c r="B8" s="104"/>
      <c r="C8" s="104"/>
      <c r="D8" s="106" t="s">
        <v>7</v>
      </c>
      <c r="E8" s="105"/>
      <c r="F8" s="107" t="s">
        <v>6</v>
      </c>
      <c r="G8" s="105"/>
      <c r="H8" s="107" t="s">
        <v>6</v>
      </c>
    </row>
    <row r="9" spans="1:8" ht="21.75" customHeight="1">
      <c r="A9" s="104"/>
      <c r="B9" s="104"/>
      <c r="C9" s="104"/>
      <c r="D9" s="105"/>
      <c r="E9" s="105"/>
      <c r="F9" s="6"/>
      <c r="G9" s="105"/>
      <c r="H9" s="108"/>
    </row>
    <row r="10" spans="1:8" ht="21.75" customHeight="1">
      <c r="A10" s="109" t="s">
        <v>12</v>
      </c>
      <c r="B10" s="109"/>
      <c r="C10" s="109"/>
      <c r="D10" s="105"/>
      <c r="E10" s="105"/>
      <c r="F10" s="5"/>
      <c r="G10" s="105"/>
      <c r="H10" s="108"/>
    </row>
    <row r="11" spans="1:8" ht="6" customHeight="1">
      <c r="A11" s="104"/>
      <c r="B11" s="104"/>
      <c r="C11" s="104"/>
      <c r="D11" s="105"/>
      <c r="E11" s="105"/>
      <c r="F11" s="6"/>
      <c r="G11" s="105"/>
      <c r="H11" s="108"/>
    </row>
    <row r="12" spans="1:8" ht="21.75" customHeight="1">
      <c r="A12" s="109" t="s">
        <v>11</v>
      </c>
      <c r="B12" s="109"/>
      <c r="C12" s="109"/>
      <c r="D12" s="105"/>
      <c r="E12" s="105"/>
      <c r="F12" s="6"/>
      <c r="G12" s="105"/>
      <c r="H12" s="108"/>
    </row>
    <row r="13" spans="1:8" ht="6" customHeight="1">
      <c r="A13" s="104"/>
      <c r="B13" s="104"/>
      <c r="C13" s="104"/>
      <c r="D13" s="105"/>
      <c r="E13" s="105"/>
      <c r="F13" s="7"/>
      <c r="G13" s="105"/>
      <c r="H13" s="108"/>
    </row>
    <row r="14" spans="1:8" ht="21.75" customHeight="1">
      <c r="A14" s="110" t="s">
        <v>10</v>
      </c>
      <c r="B14" s="110"/>
      <c r="C14" s="109"/>
      <c r="D14" s="111">
        <v>7</v>
      </c>
      <c r="E14" s="111"/>
      <c r="F14" s="9">
        <v>168929113</v>
      </c>
      <c r="G14" s="111"/>
      <c r="H14" s="112">
        <v>128039209</v>
      </c>
    </row>
    <row r="15" spans="1:8" ht="21.75" customHeight="1">
      <c r="A15" s="110" t="s">
        <v>39</v>
      </c>
      <c r="B15" s="110"/>
      <c r="C15" s="109"/>
      <c r="D15" s="111">
        <v>8</v>
      </c>
      <c r="E15" s="111"/>
      <c r="F15" s="9">
        <v>182733072</v>
      </c>
      <c r="G15" s="111"/>
      <c r="H15" s="112">
        <v>273547132</v>
      </c>
    </row>
    <row r="16" spans="1:8" ht="21.75" customHeight="1">
      <c r="A16" s="110" t="s">
        <v>40</v>
      </c>
      <c r="B16" s="110"/>
      <c r="C16" s="109"/>
      <c r="D16" s="111">
        <v>9</v>
      </c>
      <c r="E16" s="111"/>
      <c r="F16" s="9">
        <v>46245828</v>
      </c>
      <c r="G16" s="111"/>
      <c r="H16" s="112">
        <v>38094447</v>
      </c>
    </row>
    <row r="17" spans="1:8" ht="21.75" customHeight="1">
      <c r="A17" s="110" t="s">
        <v>41</v>
      </c>
      <c r="B17" s="110"/>
      <c r="C17" s="109"/>
      <c r="D17" s="111">
        <v>6</v>
      </c>
      <c r="E17" s="111"/>
      <c r="F17" s="8">
        <v>486365</v>
      </c>
      <c r="G17" s="111"/>
      <c r="H17" s="112">
        <v>559350</v>
      </c>
    </row>
    <row r="18" spans="1:8" ht="21.75" customHeight="1">
      <c r="A18" s="110" t="s">
        <v>25</v>
      </c>
      <c r="B18" s="110"/>
      <c r="C18" s="109"/>
      <c r="D18" s="111"/>
      <c r="E18" s="111"/>
      <c r="F18" s="10">
        <v>471594</v>
      </c>
      <c r="G18" s="111"/>
      <c r="H18" s="113">
        <v>462368</v>
      </c>
    </row>
    <row r="19" spans="1:8" ht="6" customHeight="1">
      <c r="A19" s="114"/>
      <c r="B19" s="114"/>
      <c r="C19" s="114"/>
      <c r="D19" s="111"/>
      <c r="E19" s="111"/>
      <c r="F19" s="6"/>
      <c r="G19" s="111"/>
      <c r="H19" s="108"/>
    </row>
    <row r="20" spans="1:8" ht="21.75" customHeight="1">
      <c r="A20" s="109" t="s">
        <v>9</v>
      </c>
      <c r="C20" s="109"/>
      <c r="D20" s="111"/>
      <c r="E20" s="111"/>
      <c r="F20" s="10">
        <f>SUM(F14:F19)</f>
        <v>398865972</v>
      </c>
      <c r="G20" s="111"/>
      <c r="H20" s="115">
        <f>SUM(H14:H19)</f>
        <v>440702506</v>
      </c>
    </row>
    <row r="21" spans="1:8" ht="21.75" customHeight="1">
      <c r="A21" s="109"/>
      <c r="C21" s="109"/>
      <c r="D21" s="111"/>
      <c r="E21" s="111"/>
      <c r="F21" s="5"/>
      <c r="G21" s="111"/>
      <c r="H21" s="108"/>
    </row>
    <row r="22" spans="1:8" ht="21.75" customHeight="1">
      <c r="A22" s="109" t="s">
        <v>26</v>
      </c>
      <c r="C22" s="109"/>
      <c r="D22" s="111"/>
      <c r="E22" s="111"/>
      <c r="F22" s="6"/>
      <c r="G22" s="111"/>
      <c r="H22" s="108"/>
    </row>
    <row r="23" spans="1:8" ht="6" customHeight="1">
      <c r="A23" s="109"/>
      <c r="C23" s="109"/>
      <c r="D23" s="111"/>
      <c r="E23" s="111"/>
      <c r="F23" s="6"/>
      <c r="G23" s="111"/>
      <c r="H23" s="108"/>
    </row>
    <row r="24" spans="1:8" ht="21.75" customHeight="1">
      <c r="A24" s="110" t="s">
        <v>42</v>
      </c>
      <c r="C24" s="109"/>
      <c r="D24" s="111">
        <v>10</v>
      </c>
      <c r="E24" s="111"/>
      <c r="F24" s="62">
        <v>1000000</v>
      </c>
      <c r="G24" s="111"/>
      <c r="H24" s="116">
        <v>1000000</v>
      </c>
    </row>
    <row r="25" spans="1:8" ht="21.75" customHeight="1">
      <c r="A25" s="110" t="s">
        <v>43</v>
      </c>
      <c r="C25" s="109"/>
      <c r="E25" s="111"/>
      <c r="F25" s="62">
        <v>36851788</v>
      </c>
      <c r="G25" s="111"/>
      <c r="H25" s="116">
        <v>37693088</v>
      </c>
    </row>
    <row r="26" spans="1:8" ht="21.75" customHeight="1">
      <c r="A26" s="110" t="s">
        <v>44</v>
      </c>
      <c r="C26" s="109"/>
      <c r="D26" s="111">
        <v>11</v>
      </c>
      <c r="E26" s="111"/>
      <c r="F26" s="62">
        <v>11073720</v>
      </c>
      <c r="G26" s="111"/>
      <c r="H26" s="116">
        <v>11166480</v>
      </c>
    </row>
    <row r="27" spans="1:8" ht="21.75" customHeight="1">
      <c r="A27" s="110" t="s">
        <v>45</v>
      </c>
      <c r="C27" s="109"/>
      <c r="D27" s="111">
        <v>12</v>
      </c>
      <c r="E27" s="111"/>
      <c r="F27" s="62">
        <v>3709318</v>
      </c>
      <c r="G27" s="111"/>
      <c r="H27" s="116">
        <v>3739276</v>
      </c>
    </row>
    <row r="28" spans="1:8" ht="21.75" customHeight="1">
      <c r="A28" s="110" t="s">
        <v>27</v>
      </c>
      <c r="C28" s="109"/>
      <c r="D28" s="111"/>
      <c r="E28" s="111"/>
      <c r="F28" s="62">
        <v>2626693</v>
      </c>
      <c r="G28" s="111"/>
      <c r="H28" s="116">
        <v>2546079</v>
      </c>
    </row>
    <row r="29" spans="1:8" ht="21.75" customHeight="1">
      <c r="A29" s="110" t="s">
        <v>46</v>
      </c>
      <c r="C29" s="109"/>
      <c r="D29" s="111"/>
      <c r="E29" s="111"/>
      <c r="F29" s="10">
        <v>4323874</v>
      </c>
      <c r="G29" s="111"/>
      <c r="H29" s="115">
        <v>4329282</v>
      </c>
    </row>
    <row r="30" spans="1:8" ht="6" customHeight="1">
      <c r="A30" s="109"/>
      <c r="C30" s="109"/>
      <c r="D30" s="111"/>
      <c r="E30" s="111"/>
      <c r="F30" s="9"/>
      <c r="G30" s="111"/>
      <c r="H30" s="108"/>
    </row>
    <row r="31" spans="1:8" ht="21.75" customHeight="1">
      <c r="A31" s="109" t="s">
        <v>28</v>
      </c>
      <c r="C31" s="109"/>
      <c r="D31" s="111"/>
      <c r="E31" s="111"/>
      <c r="F31" s="120">
        <f>SUM(F24:F30)</f>
        <v>59585393</v>
      </c>
      <c r="G31" s="111"/>
      <c r="H31" s="115">
        <f>SUM(H24:H30)</f>
        <v>60474205</v>
      </c>
    </row>
    <row r="32" spans="1:8" ht="6" customHeight="1">
      <c r="A32" s="109"/>
      <c r="C32" s="109"/>
      <c r="D32" s="111"/>
      <c r="E32" s="111"/>
      <c r="F32" s="60"/>
      <c r="G32" s="111"/>
      <c r="H32" s="108"/>
    </row>
    <row r="33" spans="1:8" ht="21.75" customHeight="1" thickBot="1">
      <c r="A33" s="109" t="s">
        <v>8</v>
      </c>
      <c r="C33" s="109"/>
      <c r="D33" s="111"/>
      <c r="E33" s="111"/>
      <c r="F33" s="61">
        <f>SUM(F20,F31)</f>
        <v>458451365</v>
      </c>
      <c r="G33" s="111"/>
      <c r="H33" s="117">
        <f>SUM(H20,H31)</f>
        <v>501176711</v>
      </c>
    </row>
    <row r="34" spans="1:8" ht="21.75" customHeight="1" thickTop="1">
      <c r="A34" s="109"/>
      <c r="C34" s="109"/>
      <c r="D34" s="111"/>
      <c r="E34" s="111"/>
      <c r="F34" s="108"/>
      <c r="G34" s="111"/>
      <c r="H34" s="108"/>
    </row>
    <row r="35" spans="1:8" ht="21.75" customHeight="1">
      <c r="A35" s="109"/>
      <c r="C35" s="109"/>
      <c r="D35" s="111"/>
      <c r="E35" s="111"/>
      <c r="F35" s="108"/>
      <c r="G35" s="111"/>
      <c r="H35" s="108"/>
    </row>
    <row r="36" spans="1:8" ht="21.75" customHeight="1">
      <c r="A36" s="109"/>
      <c r="C36" s="109"/>
      <c r="D36" s="111"/>
      <c r="E36" s="111"/>
      <c r="F36" s="108"/>
      <c r="G36" s="111"/>
      <c r="H36" s="108"/>
    </row>
    <row r="37" spans="1:8" ht="21.75" customHeight="1">
      <c r="A37" s="109"/>
      <c r="C37" s="109"/>
      <c r="D37" s="111"/>
      <c r="E37" s="111"/>
      <c r="F37" s="108"/>
      <c r="G37" s="111"/>
      <c r="H37" s="108"/>
    </row>
    <row r="38" spans="1:8" ht="21.75" customHeight="1">
      <c r="A38" s="109"/>
      <c r="C38" s="109"/>
      <c r="D38" s="111"/>
      <c r="E38" s="111"/>
      <c r="F38" s="108"/>
      <c r="G38" s="111"/>
      <c r="H38" s="108"/>
    </row>
    <row r="39" spans="1:8" ht="21.75" customHeight="1">
      <c r="A39" s="109"/>
      <c r="C39" s="109"/>
      <c r="D39" s="111"/>
      <c r="E39" s="111"/>
      <c r="F39" s="108"/>
      <c r="G39" s="111"/>
      <c r="H39" s="108"/>
    </row>
    <row r="40" spans="1:8" ht="17.25" customHeight="1">
      <c r="D40" s="64"/>
      <c r="F40" s="64"/>
      <c r="H40" s="64"/>
    </row>
    <row r="41" spans="1:8" ht="21.9" customHeight="1">
      <c r="A41" s="68" t="s">
        <v>33</v>
      </c>
      <c r="B41" s="68"/>
      <c r="C41" s="68"/>
      <c r="D41" s="69"/>
      <c r="E41" s="68"/>
      <c r="F41" s="71"/>
      <c r="G41" s="68"/>
      <c r="H41" s="71"/>
    </row>
    <row r="42" spans="1:8" ht="21.75" customHeight="1">
      <c r="A42" s="101" t="str">
        <f>+A1</f>
        <v>บริษัท อิทธิฤทธิ์ ไนซ์ คอร์ปอเรชั่น จำกัด (มหาชน)</v>
      </c>
      <c r="B42" s="101"/>
      <c r="C42" s="101"/>
    </row>
    <row r="43" spans="1:8" ht="21.75" customHeight="1">
      <c r="A43" s="101" t="s">
        <v>89</v>
      </c>
      <c r="B43" s="101"/>
      <c r="C43" s="101"/>
    </row>
    <row r="44" spans="1:8" ht="21.75" customHeight="1">
      <c r="A44" s="102" t="str">
        <f>A3</f>
        <v>ณ วันที่ 31 มีนาคม พ.ศ. 2567</v>
      </c>
      <c r="B44" s="102"/>
      <c r="C44" s="102"/>
      <c r="D44" s="69"/>
      <c r="E44" s="68"/>
      <c r="F44" s="71"/>
      <c r="G44" s="68"/>
      <c r="H44" s="71"/>
    </row>
    <row r="45" spans="1:8" ht="21.75" customHeight="1">
      <c r="A45" s="101"/>
      <c r="B45" s="101"/>
      <c r="C45" s="101"/>
    </row>
    <row r="46" spans="1:8" ht="21.75" customHeight="1">
      <c r="A46" s="101"/>
      <c r="B46" s="101"/>
      <c r="C46" s="101"/>
      <c r="F46" s="103" t="s">
        <v>23</v>
      </c>
      <c r="H46" s="103" t="s">
        <v>32</v>
      </c>
    </row>
    <row r="47" spans="1:8" ht="21.75" customHeight="1">
      <c r="A47" s="101"/>
      <c r="B47" s="101"/>
      <c r="C47" s="101"/>
      <c r="F47" s="103" t="s">
        <v>35</v>
      </c>
      <c r="H47" s="103" t="s">
        <v>24</v>
      </c>
    </row>
    <row r="48" spans="1:8" ht="21.75" customHeight="1">
      <c r="A48" s="104"/>
      <c r="B48" s="104"/>
      <c r="C48" s="104"/>
      <c r="D48" s="105"/>
      <c r="E48" s="105"/>
      <c r="F48" s="103" t="s">
        <v>37</v>
      </c>
      <c r="G48" s="105"/>
      <c r="H48" s="103" t="s">
        <v>34</v>
      </c>
    </row>
    <row r="49" spans="1:8" ht="21.75" customHeight="1">
      <c r="A49" s="104"/>
      <c r="B49" s="104"/>
      <c r="C49" s="104"/>
      <c r="D49" s="106" t="s">
        <v>7</v>
      </c>
      <c r="E49" s="105"/>
      <c r="F49" s="107" t="s">
        <v>6</v>
      </c>
      <c r="G49" s="105"/>
      <c r="H49" s="107" t="s">
        <v>6</v>
      </c>
    </row>
    <row r="50" spans="1:8" ht="21.75" customHeight="1">
      <c r="F50" s="6"/>
    </row>
    <row r="51" spans="1:8" ht="21.75" customHeight="1">
      <c r="A51" s="109" t="s">
        <v>16</v>
      </c>
      <c r="B51" s="109"/>
      <c r="C51" s="109"/>
      <c r="F51" s="6"/>
    </row>
    <row r="52" spans="1:8" ht="6" customHeight="1">
      <c r="F52" s="6"/>
    </row>
    <row r="53" spans="1:8" ht="21.75" customHeight="1">
      <c r="A53" s="109" t="s">
        <v>5</v>
      </c>
      <c r="B53" s="109"/>
      <c r="C53" s="109"/>
      <c r="F53" s="6"/>
    </row>
    <row r="54" spans="1:8" ht="6" customHeight="1">
      <c r="F54" s="6"/>
    </row>
    <row r="55" spans="1:8" ht="21.75" customHeight="1">
      <c r="A55" s="64" t="s">
        <v>47</v>
      </c>
      <c r="D55" s="65">
        <v>13</v>
      </c>
      <c r="F55" s="9">
        <v>52451723</v>
      </c>
      <c r="H55" s="67">
        <v>105188198</v>
      </c>
    </row>
    <row r="56" spans="1:8" ht="21.75" customHeight="1">
      <c r="A56" s="64" t="s">
        <v>48</v>
      </c>
      <c r="F56" s="9">
        <v>1310585</v>
      </c>
      <c r="H56" s="67">
        <v>955766</v>
      </c>
    </row>
    <row r="57" spans="1:8" ht="21.75" customHeight="1">
      <c r="A57" s="64" t="s">
        <v>49</v>
      </c>
      <c r="F57" s="9">
        <v>2206007</v>
      </c>
      <c r="H57" s="67">
        <v>2291046</v>
      </c>
    </row>
    <row r="58" spans="1:8" ht="21.75" customHeight="1">
      <c r="A58" s="64" t="s">
        <v>50</v>
      </c>
      <c r="F58" s="9">
        <v>6260363</v>
      </c>
      <c r="H58" s="67">
        <v>4841855</v>
      </c>
    </row>
    <row r="59" spans="1:8" ht="21.75" customHeight="1">
      <c r="A59" s="64" t="s">
        <v>51</v>
      </c>
      <c r="D59" s="65">
        <v>6</v>
      </c>
      <c r="F59" s="9">
        <v>0</v>
      </c>
      <c r="H59" s="67">
        <v>486411</v>
      </c>
    </row>
    <row r="60" spans="1:8" ht="21.75" customHeight="1">
      <c r="A60" s="64" t="s">
        <v>29</v>
      </c>
      <c r="F60" s="58">
        <v>507462</v>
      </c>
      <c r="H60" s="71">
        <v>303741</v>
      </c>
    </row>
    <row r="61" spans="1:8" ht="6" customHeight="1">
      <c r="F61" s="9"/>
    </row>
    <row r="62" spans="1:8" ht="21.75" customHeight="1">
      <c r="A62" s="101" t="s">
        <v>4</v>
      </c>
      <c r="F62" s="12">
        <f>SUM(F55:F61)</f>
        <v>62736140</v>
      </c>
      <c r="H62" s="71">
        <f>SUM(H55:H61)</f>
        <v>114067017</v>
      </c>
    </row>
    <row r="63" spans="1:8" ht="21.75" customHeight="1">
      <c r="F63" s="7"/>
    </row>
    <row r="64" spans="1:8" ht="21.75" customHeight="1">
      <c r="A64" s="109" t="s">
        <v>52</v>
      </c>
      <c r="F64" s="7"/>
    </row>
    <row r="65" spans="1:8" ht="6" customHeight="1">
      <c r="A65" s="109"/>
      <c r="F65" s="7"/>
    </row>
    <row r="66" spans="1:8" ht="21.75" customHeight="1">
      <c r="A66" s="64" t="s">
        <v>53</v>
      </c>
      <c r="F66" s="7">
        <v>34954197</v>
      </c>
      <c r="H66" s="67">
        <v>35504856</v>
      </c>
    </row>
    <row r="67" spans="1:8" ht="21.75" customHeight="1">
      <c r="A67" s="64" t="s">
        <v>54</v>
      </c>
      <c r="D67" s="65">
        <v>14</v>
      </c>
      <c r="F67" s="7">
        <v>698218</v>
      </c>
      <c r="H67" s="67">
        <v>593790</v>
      </c>
    </row>
    <row r="68" spans="1:8" ht="21.75" customHeight="1">
      <c r="A68" s="64" t="s">
        <v>140</v>
      </c>
      <c r="F68" s="10">
        <v>4944831</v>
      </c>
      <c r="H68" s="71">
        <v>4774478</v>
      </c>
    </row>
    <row r="69" spans="1:8" ht="6" customHeight="1">
      <c r="F69" s="7"/>
    </row>
    <row r="70" spans="1:8" ht="21.75" customHeight="1">
      <c r="A70" s="101" t="s">
        <v>55</v>
      </c>
      <c r="F70" s="63">
        <f>SUM(F66:F68)</f>
        <v>40597246</v>
      </c>
      <c r="H70" s="71">
        <f>SUM(H66:H68)</f>
        <v>40873124</v>
      </c>
    </row>
    <row r="71" spans="1:8" ht="6" customHeight="1">
      <c r="F71" s="6"/>
    </row>
    <row r="72" spans="1:8" ht="21.75" customHeight="1">
      <c r="A72" s="109" t="s">
        <v>3</v>
      </c>
      <c r="B72" s="109"/>
      <c r="F72" s="63">
        <f>SUM(F62,F70)</f>
        <v>103333386</v>
      </c>
      <c r="H72" s="71">
        <f>SUM(H62,H70)</f>
        <v>154940141</v>
      </c>
    </row>
    <row r="73" spans="1:8" ht="21.75" customHeight="1">
      <c r="F73" s="66"/>
    </row>
    <row r="74" spans="1:8" ht="21.75" customHeight="1">
      <c r="F74" s="66"/>
    </row>
    <row r="75" spans="1:8" ht="21.75" customHeight="1">
      <c r="F75" s="66"/>
    </row>
    <row r="76" spans="1:8" ht="21.75" customHeight="1">
      <c r="F76" s="66"/>
    </row>
    <row r="77" spans="1:8" ht="21.75" customHeight="1">
      <c r="F77" s="66"/>
    </row>
    <row r="78" spans="1:8" ht="21.75" customHeight="1">
      <c r="F78" s="66"/>
    </row>
    <row r="79" spans="1:8" ht="21.75" customHeight="1">
      <c r="F79" s="66"/>
    </row>
    <row r="80" spans="1:8" ht="21.75" customHeight="1">
      <c r="F80" s="66"/>
    </row>
    <row r="81" spans="1:8" ht="17.25" customHeight="1">
      <c r="F81" s="66"/>
    </row>
    <row r="82" spans="1:8" ht="21.9" customHeight="1">
      <c r="A82" s="68" t="str">
        <f>+A41</f>
        <v>หมายเหตุประกอบข้อมูลทางการเงินเป็นส่วนหนึ่งของข้อมูลทางการเงินระหว่างกาลนี้</v>
      </c>
      <c r="B82" s="68"/>
      <c r="C82" s="68"/>
      <c r="D82" s="69"/>
      <c r="E82" s="68"/>
      <c r="F82" s="70"/>
      <c r="G82" s="68"/>
      <c r="H82" s="71"/>
    </row>
    <row r="83" spans="1:8" ht="21.75" customHeight="1">
      <c r="A83" s="101" t="str">
        <f>+A1</f>
        <v>บริษัท อิทธิฤทธิ์ ไนซ์ คอร์ปอเรชั่น จำกัด (มหาชน)</v>
      </c>
      <c r="B83" s="101"/>
      <c r="C83" s="101"/>
    </row>
    <row r="84" spans="1:8" ht="21.75" customHeight="1">
      <c r="A84" s="101" t="s">
        <v>89</v>
      </c>
      <c r="B84" s="101"/>
      <c r="C84" s="101"/>
    </row>
    <row r="85" spans="1:8" ht="21.75" customHeight="1">
      <c r="A85" s="102" t="str">
        <f>A44</f>
        <v>ณ วันที่ 31 มีนาคม พ.ศ. 2567</v>
      </c>
      <c r="B85" s="102"/>
      <c r="C85" s="102"/>
      <c r="D85" s="69"/>
      <c r="E85" s="68"/>
      <c r="F85" s="71"/>
      <c r="G85" s="68"/>
      <c r="H85" s="71"/>
    </row>
    <row r="86" spans="1:8" ht="21.75" customHeight="1">
      <c r="A86" s="101"/>
      <c r="B86" s="101"/>
      <c r="C86" s="101"/>
    </row>
    <row r="87" spans="1:8" ht="21.75" customHeight="1">
      <c r="A87" s="101"/>
      <c r="B87" s="101"/>
      <c r="C87" s="101"/>
      <c r="F87" s="103" t="s">
        <v>23</v>
      </c>
      <c r="H87" s="103" t="s">
        <v>32</v>
      </c>
    </row>
    <row r="88" spans="1:8" ht="21.75" customHeight="1">
      <c r="A88" s="101"/>
      <c r="B88" s="101"/>
      <c r="C88" s="101"/>
      <c r="F88" s="103" t="s">
        <v>35</v>
      </c>
      <c r="H88" s="103" t="s">
        <v>24</v>
      </c>
    </row>
    <row r="89" spans="1:8" ht="21.75" customHeight="1">
      <c r="A89" s="104"/>
      <c r="B89" s="104"/>
      <c r="C89" s="104"/>
      <c r="D89" s="105"/>
      <c r="E89" s="105"/>
      <c r="F89" s="103" t="s">
        <v>37</v>
      </c>
      <c r="G89" s="105"/>
      <c r="H89" s="103" t="s">
        <v>34</v>
      </c>
    </row>
    <row r="90" spans="1:8" ht="21.75" customHeight="1">
      <c r="A90" s="104"/>
      <c r="B90" s="104"/>
      <c r="C90" s="104"/>
      <c r="D90" s="106" t="s">
        <v>7</v>
      </c>
      <c r="E90" s="105"/>
      <c r="F90" s="107" t="s">
        <v>6</v>
      </c>
      <c r="G90" s="105"/>
      <c r="H90" s="107" t="s">
        <v>6</v>
      </c>
    </row>
    <row r="91" spans="1:8" ht="21.75" customHeight="1">
      <c r="F91" s="6"/>
    </row>
    <row r="92" spans="1:8" ht="21.75" customHeight="1">
      <c r="A92" s="109" t="s">
        <v>56</v>
      </c>
      <c r="B92" s="109"/>
      <c r="C92" s="109"/>
      <c r="F92" s="6"/>
    </row>
    <row r="93" spans="1:8" ht="6" customHeight="1">
      <c r="F93" s="6"/>
    </row>
    <row r="94" spans="1:8" ht="21.75" customHeight="1">
      <c r="A94" s="109" t="s">
        <v>17</v>
      </c>
      <c r="B94" s="109"/>
      <c r="F94" s="7"/>
    </row>
    <row r="95" spans="1:8" ht="6" customHeight="1">
      <c r="F95" s="13"/>
    </row>
    <row r="96" spans="1:8" ht="21.75" customHeight="1">
      <c r="A96" s="110" t="s">
        <v>2</v>
      </c>
      <c r="B96" s="110"/>
      <c r="F96" s="11"/>
    </row>
    <row r="97" spans="1:8" ht="21.75" customHeight="1">
      <c r="B97" s="110" t="s">
        <v>1</v>
      </c>
      <c r="F97" s="14"/>
    </row>
    <row r="98" spans="1:8" ht="21.75" customHeight="1">
      <c r="B98" s="110"/>
      <c r="C98" s="64" t="s">
        <v>57</v>
      </c>
      <c r="F98" s="14"/>
    </row>
    <row r="99" spans="1:8" ht="21.75" customHeight="1" thickBot="1">
      <c r="C99" s="64" t="s">
        <v>58</v>
      </c>
      <c r="D99" s="65">
        <v>15</v>
      </c>
      <c r="F99" s="15">
        <v>135000000</v>
      </c>
      <c r="H99" s="118">
        <v>135000000</v>
      </c>
    </row>
    <row r="100" spans="1:8" ht="21.75" customHeight="1" thickTop="1">
      <c r="F100" s="7"/>
    </row>
    <row r="101" spans="1:8" ht="21.75" customHeight="1">
      <c r="B101" s="110" t="s">
        <v>0</v>
      </c>
      <c r="F101" s="13"/>
    </row>
    <row r="102" spans="1:8" ht="21.75" customHeight="1">
      <c r="C102" s="64" t="s">
        <v>57</v>
      </c>
      <c r="F102" s="11"/>
    </row>
    <row r="103" spans="1:8" ht="21.75" customHeight="1">
      <c r="C103" s="64" t="s">
        <v>59</v>
      </c>
      <c r="D103" s="65">
        <v>15</v>
      </c>
      <c r="F103" s="14">
        <v>135000000</v>
      </c>
      <c r="H103" s="67">
        <v>135000000</v>
      </c>
    </row>
    <row r="104" spans="1:8" ht="21.75" customHeight="1">
      <c r="A104" s="64" t="s">
        <v>60</v>
      </c>
      <c r="D104" s="65">
        <v>15</v>
      </c>
      <c r="F104" s="14">
        <v>165469737</v>
      </c>
      <c r="H104" s="67">
        <v>165469737</v>
      </c>
    </row>
    <row r="105" spans="1:8" ht="21.75" customHeight="1">
      <c r="A105" s="64" t="s">
        <v>61</v>
      </c>
      <c r="F105" s="14">
        <v>987345</v>
      </c>
      <c r="H105" s="67">
        <v>987345</v>
      </c>
    </row>
    <row r="106" spans="1:8" ht="21.75" customHeight="1">
      <c r="A106" s="64" t="s">
        <v>62</v>
      </c>
      <c r="F106" s="14"/>
    </row>
    <row r="107" spans="1:8" ht="21.75" customHeight="1">
      <c r="B107" s="64" t="s">
        <v>139</v>
      </c>
      <c r="D107" s="65">
        <v>16</v>
      </c>
      <c r="F107" s="14">
        <v>8300000</v>
      </c>
      <c r="H107" s="67">
        <v>8300000</v>
      </c>
    </row>
    <row r="108" spans="1:8" ht="21.75" customHeight="1">
      <c r="B108" s="64" t="s">
        <v>63</v>
      </c>
      <c r="F108" s="14">
        <v>46968573</v>
      </c>
      <c r="H108" s="67">
        <v>38087164</v>
      </c>
    </row>
    <row r="109" spans="1:8" ht="21.75" customHeight="1">
      <c r="A109" s="64" t="s">
        <v>127</v>
      </c>
      <c r="B109" s="119"/>
      <c r="F109" s="59">
        <v>-1607676</v>
      </c>
      <c r="H109" s="71">
        <v>-1607676</v>
      </c>
    </row>
    <row r="110" spans="1:8" ht="6" customHeight="1">
      <c r="F110" s="14"/>
    </row>
    <row r="111" spans="1:8" ht="21.75" customHeight="1">
      <c r="A111" s="101" t="s">
        <v>18</v>
      </c>
      <c r="F111" s="10">
        <f>SUM(F102:F109)</f>
        <v>355117979</v>
      </c>
      <c r="H111" s="71">
        <f>SUM(H102:H109)</f>
        <v>346236570</v>
      </c>
    </row>
    <row r="112" spans="1:8" ht="6" customHeight="1">
      <c r="F112" s="13"/>
    </row>
    <row r="113" spans="1:8" ht="21.75" customHeight="1" thickBot="1">
      <c r="A113" s="101" t="s">
        <v>19</v>
      </c>
      <c r="B113" s="101"/>
      <c r="F113" s="16">
        <f>SUM(F111+F72)</f>
        <v>458451365</v>
      </c>
      <c r="H113" s="118">
        <f>SUM(H111+H72)</f>
        <v>501176711</v>
      </c>
    </row>
    <row r="114" spans="1:8" ht="21.75" customHeight="1" thickTop="1">
      <c r="A114" s="101"/>
      <c r="B114" s="101"/>
      <c r="F114" s="100"/>
    </row>
    <row r="115" spans="1:8" ht="21.75" customHeight="1">
      <c r="A115" s="101"/>
      <c r="B115" s="101"/>
      <c r="F115" s="33"/>
    </row>
    <row r="116" spans="1:8" ht="21.75" customHeight="1">
      <c r="A116" s="101"/>
      <c r="B116" s="101"/>
      <c r="F116" s="33"/>
    </row>
    <row r="117" spans="1:8" ht="21.75" customHeight="1">
      <c r="A117" s="101"/>
      <c r="B117" s="101"/>
      <c r="F117" s="33"/>
    </row>
    <row r="118" spans="1:8" ht="21.75" customHeight="1">
      <c r="A118" s="101"/>
      <c r="B118" s="101"/>
      <c r="F118" s="33"/>
    </row>
    <row r="119" spans="1:8" ht="21.75" customHeight="1">
      <c r="A119" s="101"/>
      <c r="B119" s="101"/>
      <c r="F119" s="33"/>
    </row>
    <row r="120" spans="1:8" ht="21.75" customHeight="1">
      <c r="A120" s="101"/>
      <c r="B120" s="101"/>
      <c r="F120" s="33"/>
    </row>
    <row r="121" spans="1:8" ht="7.5" customHeight="1">
      <c r="A121" s="101"/>
      <c r="B121" s="101"/>
      <c r="F121" s="33"/>
    </row>
    <row r="122" spans="1:8" ht="21.9" customHeight="1">
      <c r="A122" s="68" t="str">
        <f>A41</f>
        <v>หมายเหตุประกอบข้อมูลทางการเงินเป็นส่วนหนึ่งของข้อมูลทางการเงินระหว่างกาลนี้</v>
      </c>
      <c r="B122" s="68"/>
      <c r="C122" s="68"/>
      <c r="D122" s="69"/>
      <c r="E122" s="68"/>
      <c r="F122" s="71"/>
      <c r="G122" s="68"/>
      <c r="H122" s="71"/>
    </row>
  </sheetData>
  <pageMargins left="0.8" right="0.75" top="0.5" bottom="0.6" header="0.49" footer="0.4"/>
  <pageSetup paperSize="9" firstPageNumber="2" fitToHeight="0" orientation="portrait" useFirstPageNumber="1" horizontalDpi="1200" verticalDpi="1200" r:id="rId1"/>
  <headerFooter>
    <oddFooter>&amp;R&amp;"Browallia New,Regular"&amp;14&amp;P</oddFooter>
  </headerFooter>
  <rowBreaks count="1" manualBreakCount="1">
    <brk id="41" max="7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46"/>
  <sheetViews>
    <sheetView topLeftCell="A22" zoomScaleNormal="100" zoomScaleSheetLayoutView="85" zoomScalePageLayoutView="90" workbookViewId="0">
      <selection activeCell="J14" sqref="J14"/>
    </sheetView>
  </sheetViews>
  <sheetFormatPr defaultColWidth="9.109375" defaultRowHeight="21.75" customHeight="1"/>
  <cols>
    <col min="1" max="2" width="1.88671875" style="127" customWidth="1"/>
    <col min="3" max="3" width="40.6640625" style="127" customWidth="1"/>
    <col min="4" max="4" width="8.88671875" style="209" customWidth="1"/>
    <col min="5" max="5" width="0.88671875" style="67" customWidth="1"/>
    <col min="6" max="6" width="15.6640625" style="157" customWidth="1"/>
    <col min="7" max="7" width="0.88671875" style="67" customWidth="1"/>
    <col min="8" max="8" width="15.6640625" style="157" customWidth="1"/>
    <col min="9" max="16384" width="9.109375" style="64"/>
  </cols>
  <sheetData>
    <row r="1" spans="1:8" ht="21.75" customHeight="1">
      <c r="A1" s="121" t="str">
        <f>+'BS 2-4'!A1</f>
        <v>บริษัท อิทธิฤทธิ์ ไนซ์ คอร์ปอเรชั่น จำกัด (มหาชน)</v>
      </c>
      <c r="B1" s="121"/>
      <c r="C1" s="121"/>
      <c r="D1" s="205"/>
      <c r="E1" s="122"/>
      <c r="F1" s="147"/>
      <c r="G1" s="122"/>
    </row>
    <row r="2" spans="1:8" ht="21.75" customHeight="1">
      <c r="A2" s="121" t="s">
        <v>133</v>
      </c>
      <c r="B2" s="121"/>
      <c r="C2" s="121"/>
      <c r="D2" s="205"/>
      <c r="E2" s="122"/>
      <c r="F2" s="147"/>
      <c r="G2" s="122"/>
    </row>
    <row r="3" spans="1:8" ht="21.75" customHeight="1">
      <c r="A3" s="123" t="s">
        <v>109</v>
      </c>
      <c r="B3" s="124"/>
      <c r="C3" s="124"/>
      <c r="D3" s="206"/>
      <c r="E3" s="125"/>
      <c r="F3" s="148"/>
      <c r="G3" s="125"/>
      <c r="H3" s="156"/>
    </row>
    <row r="4" spans="1:8" ht="20.399999999999999" customHeight="1">
      <c r="A4" s="121" t="s">
        <v>14</v>
      </c>
      <c r="B4" s="121"/>
      <c r="C4" s="121"/>
      <c r="D4" s="207"/>
      <c r="E4" s="126"/>
      <c r="F4" s="142"/>
      <c r="G4" s="126"/>
    </row>
    <row r="5" spans="1:8" ht="20.399999999999999" customHeight="1">
      <c r="D5" s="208"/>
      <c r="E5" s="128"/>
      <c r="F5" s="134" t="s">
        <v>23</v>
      </c>
      <c r="G5" s="128"/>
      <c r="H5" s="134" t="s">
        <v>23</v>
      </c>
    </row>
    <row r="6" spans="1:8" ht="20.399999999999999" customHeight="1">
      <c r="A6" s="121"/>
      <c r="B6" s="121"/>
      <c r="C6" s="121"/>
      <c r="D6" s="208"/>
      <c r="E6" s="129"/>
      <c r="F6" s="134" t="s">
        <v>37</v>
      </c>
      <c r="G6" s="129"/>
      <c r="H6" s="134" t="s">
        <v>34</v>
      </c>
    </row>
    <row r="7" spans="1:8" ht="20.399999999999999" customHeight="1">
      <c r="A7" s="121"/>
      <c r="B7" s="121"/>
      <c r="C7" s="121"/>
      <c r="D7" s="106" t="s">
        <v>7</v>
      </c>
      <c r="E7" s="126"/>
      <c r="F7" s="135" t="s">
        <v>6</v>
      </c>
      <c r="G7" s="126"/>
      <c r="H7" s="135" t="s">
        <v>6</v>
      </c>
    </row>
    <row r="8" spans="1:8" ht="6" customHeight="1">
      <c r="A8" s="121"/>
      <c r="B8" s="121"/>
      <c r="C8" s="121"/>
      <c r="D8" s="207"/>
      <c r="E8" s="126"/>
      <c r="F8" s="136"/>
      <c r="G8" s="126"/>
      <c r="H8" s="142"/>
    </row>
    <row r="9" spans="1:8" ht="20.399999999999999" customHeight="1">
      <c r="A9" s="121" t="s">
        <v>64</v>
      </c>
      <c r="E9" s="128"/>
      <c r="F9" s="149"/>
      <c r="G9" s="128"/>
    </row>
    <row r="10" spans="1:8" ht="20.399999999999999" customHeight="1">
      <c r="A10" s="127" t="s">
        <v>65</v>
      </c>
      <c r="B10" s="64"/>
      <c r="E10" s="128"/>
      <c r="F10" s="150">
        <v>157646076</v>
      </c>
      <c r="G10" s="128"/>
      <c r="H10" s="157">
        <v>52142704</v>
      </c>
    </row>
    <row r="11" spans="1:8" ht="20.399999999999999" customHeight="1">
      <c r="A11" s="127" t="s">
        <v>66</v>
      </c>
      <c r="B11" s="64"/>
      <c r="E11" s="128"/>
      <c r="F11" s="137">
        <v>318843</v>
      </c>
      <c r="G11" s="128"/>
      <c r="H11" s="156">
        <v>58513</v>
      </c>
    </row>
    <row r="12" spans="1:8" ht="6" customHeight="1">
      <c r="E12" s="128"/>
      <c r="F12" s="150"/>
      <c r="G12" s="128"/>
    </row>
    <row r="13" spans="1:8" ht="20.399999999999999" customHeight="1">
      <c r="A13" s="121" t="s">
        <v>67</v>
      </c>
      <c r="E13" s="128"/>
      <c r="F13" s="137">
        <f>SUM(F10:F11)</f>
        <v>157964919</v>
      </c>
      <c r="G13" s="128"/>
      <c r="H13" s="156">
        <f>SUM(H10:H11)</f>
        <v>52201217</v>
      </c>
    </row>
    <row r="14" spans="1:8" ht="15" customHeight="1">
      <c r="E14" s="128"/>
      <c r="F14" s="150"/>
      <c r="G14" s="128"/>
    </row>
    <row r="15" spans="1:8" ht="20.399999999999999" customHeight="1">
      <c r="A15" s="121" t="s">
        <v>118</v>
      </c>
      <c r="E15" s="128"/>
      <c r="F15" s="150"/>
      <c r="G15" s="128"/>
    </row>
    <row r="16" spans="1:8" ht="20.399999999999999" customHeight="1">
      <c r="A16" s="127" t="s">
        <v>68</v>
      </c>
      <c r="E16" s="128"/>
      <c r="F16" s="149">
        <v>-129629941</v>
      </c>
      <c r="G16" s="128"/>
      <c r="H16" s="157">
        <v>-33392586</v>
      </c>
    </row>
    <row r="17" spans="1:11" ht="20.399999999999999" customHeight="1">
      <c r="A17" s="127" t="s">
        <v>69</v>
      </c>
      <c r="E17" s="128"/>
      <c r="F17" s="151">
        <v>-17346</v>
      </c>
      <c r="G17" s="128"/>
      <c r="H17" s="156">
        <v>-11256</v>
      </c>
    </row>
    <row r="18" spans="1:11" s="110" customFormat="1" ht="6" customHeight="1">
      <c r="A18" s="127"/>
      <c r="B18" s="127"/>
      <c r="C18" s="127"/>
      <c r="D18" s="209"/>
      <c r="E18" s="130"/>
      <c r="F18" s="152"/>
      <c r="G18" s="130"/>
      <c r="H18" s="143"/>
    </row>
    <row r="19" spans="1:11" s="110" customFormat="1" ht="20.399999999999999" customHeight="1">
      <c r="A19" s="121" t="s">
        <v>119</v>
      </c>
      <c r="B19" s="127"/>
      <c r="C19" s="127"/>
      <c r="D19" s="209"/>
      <c r="E19" s="130"/>
      <c r="F19" s="49">
        <f>SUM(F16:F18)</f>
        <v>-129647287</v>
      </c>
      <c r="G19" s="130"/>
      <c r="H19" s="144">
        <f>SUM(H16:H18)</f>
        <v>-33403842</v>
      </c>
    </row>
    <row r="20" spans="1:11" s="110" customFormat="1" ht="6" customHeight="1">
      <c r="A20" s="127"/>
      <c r="B20" s="127"/>
      <c r="C20" s="127"/>
      <c r="D20" s="209"/>
      <c r="E20" s="130"/>
      <c r="F20" s="152"/>
      <c r="G20" s="130"/>
      <c r="H20" s="143"/>
    </row>
    <row r="21" spans="1:11" s="110" customFormat="1" ht="20.399999999999999">
      <c r="A21" s="121" t="s">
        <v>120</v>
      </c>
      <c r="B21" s="127"/>
      <c r="C21" s="127"/>
      <c r="D21" s="209"/>
      <c r="E21" s="130"/>
      <c r="F21" s="138">
        <f>F13+F19</f>
        <v>28317632</v>
      </c>
      <c r="G21" s="130"/>
      <c r="H21" s="144">
        <f>H13+H19</f>
        <v>18797375</v>
      </c>
    </row>
    <row r="22" spans="1:11" s="110" customFormat="1" ht="15" customHeight="1">
      <c r="A22" s="121"/>
      <c r="B22" s="127"/>
      <c r="C22" s="127"/>
      <c r="D22" s="209"/>
      <c r="E22" s="130"/>
      <c r="F22" s="139"/>
      <c r="G22" s="130"/>
      <c r="H22" s="145"/>
    </row>
    <row r="23" spans="1:11" ht="20.399999999999999" customHeight="1">
      <c r="A23" s="127" t="s">
        <v>30</v>
      </c>
      <c r="B23" s="64"/>
      <c r="E23" s="131"/>
      <c r="F23" s="153">
        <f>21235+292764</f>
        <v>313999</v>
      </c>
      <c r="G23" s="131"/>
      <c r="H23" s="158">
        <v>91887</v>
      </c>
    </row>
    <row r="24" spans="1:11" ht="20.399999999999999" customHeight="1">
      <c r="A24" s="127" t="s">
        <v>121</v>
      </c>
      <c r="E24" s="128"/>
      <c r="F24" s="149">
        <v>-5187238</v>
      </c>
      <c r="G24" s="128"/>
      <c r="H24" s="157">
        <v>-3279105</v>
      </c>
    </row>
    <row r="25" spans="1:11" s="110" customFormat="1" ht="20.399999999999999" customHeight="1">
      <c r="A25" s="127" t="s">
        <v>13</v>
      </c>
      <c r="B25" s="127"/>
      <c r="C25" s="127"/>
      <c r="D25" s="209"/>
      <c r="E25" s="130"/>
      <c r="F25" s="140">
        <v>-12499733</v>
      </c>
      <c r="G25" s="130"/>
      <c r="H25" s="143">
        <v>-9947064</v>
      </c>
    </row>
    <row r="26" spans="1:11" s="110" customFormat="1" ht="20.399999999999999" customHeight="1">
      <c r="A26" s="127" t="s">
        <v>71</v>
      </c>
      <c r="B26" s="127"/>
      <c r="C26" s="127"/>
      <c r="D26" s="209"/>
      <c r="E26" s="132"/>
      <c r="F26" s="88">
        <v>353933</v>
      </c>
      <c r="G26" s="132"/>
      <c r="H26" s="145">
        <v>-99082</v>
      </c>
    </row>
    <row r="27" spans="1:11" s="110" customFormat="1" ht="20.399999999999999" customHeight="1">
      <c r="A27" s="127" t="s">
        <v>138</v>
      </c>
      <c r="B27" s="127"/>
      <c r="C27" s="127"/>
      <c r="D27" s="209"/>
      <c r="E27" s="132"/>
      <c r="F27" s="49">
        <v>109128</v>
      </c>
      <c r="G27" s="132"/>
      <c r="H27" s="144">
        <v>-39017</v>
      </c>
      <c r="J27" s="222"/>
      <c r="K27" s="222"/>
    </row>
    <row r="28" spans="1:11" s="110" customFormat="1" ht="6" customHeight="1">
      <c r="A28" s="127"/>
      <c r="B28" s="127"/>
      <c r="C28" s="127"/>
      <c r="D28" s="209"/>
      <c r="E28" s="130"/>
      <c r="F28" s="152"/>
      <c r="G28" s="130"/>
      <c r="H28" s="143"/>
    </row>
    <row r="29" spans="1:11" s="110" customFormat="1" ht="20.399999999999999" customHeight="1">
      <c r="A29" s="121" t="s">
        <v>122</v>
      </c>
      <c r="B29" s="127"/>
      <c r="C29" s="127"/>
      <c r="D29" s="209"/>
      <c r="E29" s="130"/>
      <c r="F29" s="141">
        <f>SUM(F21,F23:F27)</f>
        <v>11407721</v>
      </c>
      <c r="G29" s="130"/>
      <c r="H29" s="143">
        <f>SUM(H21,H23:H27)</f>
        <v>5524994</v>
      </c>
    </row>
    <row r="30" spans="1:11" s="110" customFormat="1" ht="20.399999999999999" customHeight="1">
      <c r="A30" s="127" t="s">
        <v>70</v>
      </c>
      <c r="B30" s="127"/>
      <c r="C30" s="127"/>
      <c r="D30" s="209"/>
      <c r="E30" s="130"/>
      <c r="F30" s="49">
        <v>-372570</v>
      </c>
      <c r="G30" s="130"/>
      <c r="H30" s="144">
        <v>-418926</v>
      </c>
    </row>
    <row r="31" spans="1:11" s="110" customFormat="1" ht="6" customHeight="1">
      <c r="A31" s="127"/>
      <c r="B31" s="127"/>
      <c r="C31" s="127"/>
      <c r="D31" s="209"/>
      <c r="E31" s="130"/>
      <c r="F31" s="152"/>
      <c r="G31" s="130"/>
      <c r="H31" s="143"/>
    </row>
    <row r="32" spans="1:11" s="110" customFormat="1" ht="20.399999999999999" customHeight="1">
      <c r="A32" s="121" t="s">
        <v>123</v>
      </c>
      <c r="B32" s="127"/>
      <c r="C32" s="127"/>
      <c r="D32" s="209"/>
      <c r="E32" s="130"/>
      <c r="F32" s="141">
        <f>SUM(F29:F30)</f>
        <v>11035151</v>
      </c>
      <c r="G32" s="130"/>
      <c r="H32" s="143">
        <f>SUM(H29:H30)</f>
        <v>5106068</v>
      </c>
    </row>
    <row r="33" spans="1:8" s="110" customFormat="1" ht="20.399999999999999" customHeight="1">
      <c r="A33" s="127" t="s">
        <v>141</v>
      </c>
      <c r="B33" s="127"/>
      <c r="C33" s="127"/>
      <c r="D33" s="209"/>
      <c r="E33" s="130"/>
      <c r="F33" s="49">
        <v>-2153742</v>
      </c>
      <c r="G33" s="130"/>
      <c r="H33" s="144">
        <v>-1079434</v>
      </c>
    </row>
    <row r="34" spans="1:8" s="110" customFormat="1" ht="6" customHeight="1">
      <c r="A34" s="127"/>
      <c r="B34" s="127"/>
      <c r="C34" s="127"/>
      <c r="D34" s="209"/>
      <c r="E34" s="130"/>
      <c r="F34" s="152"/>
      <c r="G34" s="130"/>
      <c r="H34" s="143"/>
    </row>
    <row r="35" spans="1:8" s="110" customFormat="1" ht="20.399999999999999" customHeight="1" thickBot="1">
      <c r="A35" s="121" t="s">
        <v>124</v>
      </c>
      <c r="B35" s="127"/>
      <c r="C35" s="127"/>
      <c r="D35" s="209"/>
      <c r="E35" s="204"/>
      <c r="F35" s="203">
        <f>SUM(F32:F33)</f>
        <v>8881409</v>
      </c>
      <c r="G35" s="204"/>
      <c r="H35" s="146">
        <f>SUM(H32:H33)</f>
        <v>4026634</v>
      </c>
    </row>
    <row r="36" spans="1:8" s="110" customFormat="1" ht="6" customHeight="1" thickTop="1">
      <c r="A36" s="127"/>
      <c r="B36" s="127"/>
      <c r="C36" s="127"/>
      <c r="D36" s="209"/>
      <c r="E36" s="130"/>
      <c r="F36" s="152"/>
      <c r="G36" s="130"/>
      <c r="H36" s="143"/>
    </row>
    <row r="37" spans="1:8" s="110" customFormat="1" ht="15" customHeight="1">
      <c r="A37" s="127"/>
      <c r="B37" s="127"/>
      <c r="C37" s="127"/>
      <c r="D37" s="209"/>
      <c r="E37" s="130"/>
      <c r="F37" s="154"/>
      <c r="G37" s="130"/>
      <c r="H37" s="143"/>
    </row>
    <row r="38" spans="1:8" s="110" customFormat="1" ht="20.399999999999999" customHeight="1">
      <c r="A38" s="121" t="s">
        <v>125</v>
      </c>
      <c r="B38" s="127"/>
      <c r="C38" s="127"/>
      <c r="D38" s="209"/>
      <c r="E38" s="130"/>
      <c r="F38" s="154"/>
      <c r="G38" s="130"/>
      <c r="H38" s="143"/>
    </row>
    <row r="39" spans="1:8" s="110" customFormat="1" ht="6" customHeight="1">
      <c r="A39" s="127"/>
      <c r="B39" s="127"/>
      <c r="C39" s="127"/>
      <c r="D39" s="209"/>
      <c r="E39" s="130"/>
      <c r="F39" s="154"/>
      <c r="G39" s="130"/>
      <c r="H39" s="143"/>
    </row>
    <row r="40" spans="1:8" s="110" customFormat="1" ht="20.399999999999999" customHeight="1">
      <c r="A40" s="121" t="s">
        <v>105</v>
      </c>
      <c r="B40" s="127"/>
      <c r="C40" s="127"/>
      <c r="D40" s="209">
        <v>18</v>
      </c>
      <c r="E40" s="130"/>
      <c r="F40" s="201">
        <v>3.3000000000000002E-2</v>
      </c>
      <c r="G40" s="130"/>
      <c r="H40" s="202">
        <v>1.9E-2</v>
      </c>
    </row>
    <row r="41" spans="1:8" s="110" customFormat="1" ht="9" customHeight="1">
      <c r="A41" s="127"/>
      <c r="B41" s="127"/>
      <c r="C41" s="127"/>
      <c r="D41" s="210"/>
      <c r="E41" s="130"/>
      <c r="F41" s="155"/>
      <c r="G41" s="130"/>
      <c r="H41" s="155"/>
    </row>
    <row r="46" spans="1:8" ht="21.75" customHeight="1">
      <c r="A46" s="133" t="s">
        <v>33</v>
      </c>
      <c r="B46" s="133"/>
      <c r="C46" s="133"/>
      <c r="D46" s="211"/>
      <c r="E46" s="71"/>
      <c r="F46" s="156"/>
      <c r="G46" s="71"/>
      <c r="H46" s="156"/>
    </row>
  </sheetData>
  <pageMargins left="0.8" right="0.75" top="0.5" bottom="0.6" header="0.49" footer="0.4"/>
  <pageSetup paperSize="9" firstPageNumber="5" fitToHeight="0" orientation="portrait" useFirstPageNumber="1" horizontalDpi="1200" verticalDpi="1200" r:id="rId1"/>
  <headerFooter>
    <oddFooter>&amp;R&amp;"Browallia New,Regular"&amp;14&amp;P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R29"/>
  <sheetViews>
    <sheetView topLeftCell="A13" zoomScaleNormal="100" zoomScalePageLayoutView="66" workbookViewId="0">
      <selection activeCell="A32" sqref="A32"/>
    </sheetView>
  </sheetViews>
  <sheetFormatPr defaultColWidth="9.109375" defaultRowHeight="21.75" customHeight="1"/>
  <cols>
    <col min="1" max="1" width="42.88671875" style="72" customWidth="1"/>
    <col min="2" max="2" width="9" style="72" bestFit="1" customWidth="1"/>
    <col min="3" max="3" width="0.88671875" style="72" customWidth="1"/>
    <col min="4" max="4" width="12" style="72" customWidth="1"/>
    <col min="5" max="5" width="0.88671875" style="72" customWidth="1"/>
    <col min="6" max="6" width="12" style="72" customWidth="1"/>
    <col min="7" max="7" width="0.88671875" style="72" customWidth="1"/>
    <col min="8" max="8" width="14.5546875" style="72" customWidth="1"/>
    <col min="9" max="9" width="0.88671875" style="72" customWidth="1"/>
    <col min="10" max="10" width="11.88671875" style="72" bestFit="1" customWidth="1"/>
    <col min="11" max="11" width="0.88671875" style="72" customWidth="1"/>
    <col min="12" max="12" width="12.33203125" style="72" customWidth="1"/>
    <col min="13" max="13" width="0.88671875" style="72" customWidth="1"/>
    <col min="14" max="14" width="25.44140625" style="72" customWidth="1"/>
    <col min="15" max="15" width="0.88671875" style="72" customWidth="1"/>
    <col min="16" max="16" width="12.6640625" style="72" customWidth="1"/>
    <col min="17" max="17" width="16.109375" style="72" bestFit="1" customWidth="1"/>
    <col min="18" max="18" width="14.6640625" style="72" bestFit="1" customWidth="1"/>
    <col min="19" max="22" width="9.109375" style="72"/>
    <col min="23" max="23" width="9.109375" style="72" customWidth="1"/>
    <col min="24" max="26" width="9.109375" style="72"/>
    <col min="27" max="27" width="9.109375" style="72" customWidth="1"/>
    <col min="28" max="16384" width="9.109375" style="72"/>
  </cols>
  <sheetData>
    <row r="1" spans="1:17" ht="21.75" customHeight="1">
      <c r="A1" s="77" t="s">
        <v>38</v>
      </c>
      <c r="B1" s="77"/>
      <c r="C1" s="77"/>
      <c r="D1" s="77"/>
      <c r="E1" s="77"/>
      <c r="F1" s="77"/>
      <c r="G1" s="77"/>
      <c r="H1" s="77"/>
      <c r="I1" s="77"/>
      <c r="J1" s="77"/>
      <c r="K1" s="77"/>
      <c r="L1" s="77"/>
      <c r="M1" s="77"/>
      <c r="N1" s="77"/>
      <c r="O1" s="77"/>
      <c r="P1" s="77"/>
    </row>
    <row r="2" spans="1:17" ht="21.75" customHeight="1">
      <c r="A2" s="77" t="s">
        <v>136</v>
      </c>
      <c r="B2" s="77"/>
      <c r="C2" s="77"/>
      <c r="D2" s="77"/>
      <c r="E2" s="77"/>
      <c r="F2" s="77"/>
      <c r="G2" s="77"/>
      <c r="H2" s="77"/>
      <c r="I2" s="77"/>
      <c r="J2" s="77"/>
      <c r="K2" s="77"/>
      <c r="L2" s="77"/>
      <c r="M2" s="77"/>
      <c r="N2" s="77"/>
      <c r="O2" s="77"/>
      <c r="P2" s="77"/>
    </row>
    <row r="3" spans="1:17" ht="21.75" customHeight="1">
      <c r="A3" s="78" t="s">
        <v>109</v>
      </c>
      <c r="B3" s="78"/>
      <c r="C3" s="78"/>
      <c r="D3" s="78"/>
      <c r="E3" s="78"/>
      <c r="F3" s="78"/>
      <c r="G3" s="78"/>
      <c r="H3" s="78"/>
      <c r="I3" s="78"/>
      <c r="J3" s="78"/>
      <c r="K3" s="78"/>
      <c r="L3" s="78"/>
      <c r="M3" s="78"/>
      <c r="N3" s="78"/>
      <c r="O3" s="78"/>
      <c r="P3" s="78"/>
    </row>
    <row r="4" spans="1:17" ht="21.75" customHeight="1">
      <c r="A4" s="159"/>
      <c r="B4" s="159"/>
      <c r="C4" s="159"/>
      <c r="D4" s="159"/>
      <c r="E4" s="159"/>
      <c r="F4" s="159"/>
      <c r="G4" s="159"/>
      <c r="H4" s="159"/>
      <c r="I4" s="159"/>
      <c r="J4" s="159"/>
      <c r="K4" s="159"/>
      <c r="L4" s="159"/>
      <c r="M4" s="159"/>
      <c r="N4" s="159"/>
      <c r="O4" s="159"/>
      <c r="P4" s="159"/>
    </row>
    <row r="5" spans="1:17" ht="21.75" customHeight="1">
      <c r="A5" s="159"/>
      <c r="B5" s="159"/>
      <c r="C5" s="159"/>
      <c r="D5" s="160"/>
      <c r="E5" s="159"/>
      <c r="F5" s="159"/>
      <c r="G5" s="159"/>
      <c r="H5" s="159"/>
      <c r="I5" s="159"/>
      <c r="J5" s="223" t="s">
        <v>62</v>
      </c>
      <c r="K5" s="223"/>
      <c r="L5" s="223"/>
      <c r="M5" s="160"/>
      <c r="N5" s="161" t="s">
        <v>72</v>
      </c>
      <c r="O5" s="160"/>
      <c r="P5" s="159"/>
    </row>
    <row r="6" spans="1:17" ht="21.75" customHeight="1">
      <c r="A6" s="159"/>
      <c r="B6" s="159"/>
      <c r="C6" s="159"/>
      <c r="D6" s="162"/>
      <c r="E6" s="159"/>
      <c r="F6" s="159"/>
      <c r="G6" s="159"/>
      <c r="H6" s="162"/>
      <c r="I6" s="159"/>
      <c r="J6" s="159"/>
      <c r="K6" s="159"/>
      <c r="L6" s="163"/>
      <c r="M6" s="160"/>
      <c r="N6" s="164" t="s">
        <v>74</v>
      </c>
      <c r="O6" s="160"/>
      <c r="P6" s="159"/>
    </row>
    <row r="7" spans="1:17" ht="21.75" customHeight="1">
      <c r="A7" s="159"/>
      <c r="B7" s="159"/>
      <c r="C7" s="159"/>
      <c r="D7" s="165"/>
      <c r="E7" s="160"/>
      <c r="F7" s="160"/>
      <c r="G7" s="160"/>
      <c r="H7" s="162"/>
      <c r="I7" s="160"/>
      <c r="J7" s="166"/>
      <c r="K7" s="159"/>
      <c r="L7" s="159"/>
      <c r="M7" s="160"/>
      <c r="N7" s="167" t="s">
        <v>75</v>
      </c>
      <c r="O7" s="160"/>
      <c r="P7" s="159"/>
    </row>
    <row r="8" spans="1:17" ht="21.75" customHeight="1">
      <c r="A8" s="159"/>
      <c r="B8" s="159"/>
      <c r="C8" s="159"/>
      <c r="D8" s="168"/>
      <c r="E8" s="169"/>
      <c r="F8" s="169"/>
      <c r="G8" s="169"/>
      <c r="H8" s="170" t="s">
        <v>76</v>
      </c>
      <c r="I8" s="169"/>
      <c r="J8" s="171" t="s">
        <v>73</v>
      </c>
      <c r="K8" s="160"/>
      <c r="L8" s="159"/>
      <c r="M8" s="160"/>
      <c r="N8" s="172" t="s">
        <v>77</v>
      </c>
      <c r="O8" s="160"/>
      <c r="P8" s="163" t="s">
        <v>78</v>
      </c>
    </row>
    <row r="9" spans="1:17" ht="21.75" customHeight="1">
      <c r="A9" s="159"/>
      <c r="B9" s="159"/>
      <c r="C9" s="159"/>
      <c r="D9" s="168" t="s">
        <v>15</v>
      </c>
      <c r="E9" s="163"/>
      <c r="F9" s="170" t="s">
        <v>79</v>
      </c>
      <c r="G9" s="163"/>
      <c r="H9" s="168" t="s">
        <v>80</v>
      </c>
      <c r="I9" s="163"/>
      <c r="J9" s="163" t="s">
        <v>126</v>
      </c>
      <c r="K9" s="160"/>
      <c r="L9" s="159"/>
      <c r="M9" s="160"/>
      <c r="N9" s="172" t="s">
        <v>81</v>
      </c>
      <c r="O9" s="160"/>
      <c r="P9" s="163" t="s">
        <v>82</v>
      </c>
    </row>
    <row r="10" spans="1:17" ht="21.75" customHeight="1">
      <c r="A10" s="159"/>
      <c r="B10" s="159"/>
      <c r="C10" s="160"/>
      <c r="D10" s="173" t="s">
        <v>83</v>
      </c>
      <c r="E10" s="163"/>
      <c r="F10" s="173" t="s">
        <v>84</v>
      </c>
      <c r="G10" s="163"/>
      <c r="H10" s="173" t="s">
        <v>85</v>
      </c>
      <c r="I10" s="163"/>
      <c r="J10" s="174" t="s">
        <v>86</v>
      </c>
      <c r="K10" s="159"/>
      <c r="L10" s="163" t="s">
        <v>63</v>
      </c>
      <c r="M10" s="160"/>
      <c r="N10" s="175" t="s">
        <v>87</v>
      </c>
      <c r="O10" s="160"/>
      <c r="P10" s="175" t="s">
        <v>88</v>
      </c>
    </row>
    <row r="11" spans="1:17" ht="21.75" customHeight="1">
      <c r="A11" s="159"/>
      <c r="B11" s="171" t="s">
        <v>7</v>
      </c>
      <c r="C11" s="160"/>
      <c r="D11" s="176" t="s">
        <v>6</v>
      </c>
      <c r="E11" s="163"/>
      <c r="F11" s="176" t="s">
        <v>6</v>
      </c>
      <c r="G11" s="163"/>
      <c r="H11" s="176" t="s">
        <v>6</v>
      </c>
      <c r="I11" s="163"/>
      <c r="J11" s="176" t="s">
        <v>6</v>
      </c>
      <c r="K11" s="159"/>
      <c r="L11" s="176" t="s">
        <v>6</v>
      </c>
      <c r="M11" s="160"/>
      <c r="N11" s="176" t="s">
        <v>6</v>
      </c>
      <c r="O11" s="160"/>
      <c r="P11" s="176" t="s">
        <v>6</v>
      </c>
    </row>
    <row r="12" spans="1:17" ht="21.75" customHeight="1">
      <c r="A12" s="159"/>
      <c r="B12" s="159"/>
      <c r="C12" s="159"/>
      <c r="D12" s="177"/>
      <c r="E12" s="178"/>
      <c r="F12" s="177"/>
      <c r="G12" s="178"/>
      <c r="H12" s="177"/>
      <c r="I12" s="178"/>
      <c r="J12" s="179"/>
      <c r="K12" s="180"/>
      <c r="L12" s="181"/>
      <c r="M12" s="178"/>
      <c r="N12" s="182"/>
      <c r="O12" s="178"/>
      <c r="P12" s="182"/>
    </row>
    <row r="13" spans="1:17" ht="21.75" customHeight="1">
      <c r="A13" s="183" t="s">
        <v>110</v>
      </c>
      <c r="B13" s="184"/>
      <c r="C13" s="184"/>
      <c r="D13" s="180">
        <v>100000000</v>
      </c>
      <c r="E13" s="180"/>
      <c r="F13" s="185">
        <v>0</v>
      </c>
      <c r="G13" s="180"/>
      <c r="H13" s="180">
        <v>987345</v>
      </c>
      <c r="I13" s="180"/>
      <c r="J13" s="180">
        <v>7111580</v>
      </c>
      <c r="K13" s="180"/>
      <c r="L13" s="180">
        <v>16075877.900000006</v>
      </c>
      <c r="M13" s="180"/>
      <c r="N13" s="180">
        <v>-1426346</v>
      </c>
      <c r="O13" s="180"/>
      <c r="P13" s="186">
        <f>SUM(D13:N13)</f>
        <v>122748456.90000001</v>
      </c>
      <c r="Q13" s="75"/>
    </row>
    <row r="14" spans="1:17" ht="21.75" customHeight="1">
      <c r="A14" s="187" t="s">
        <v>107</v>
      </c>
      <c r="B14" s="184"/>
      <c r="C14" s="184"/>
      <c r="D14" s="180"/>
      <c r="E14" s="180"/>
      <c r="F14" s="180"/>
      <c r="G14" s="180"/>
      <c r="H14" s="180"/>
      <c r="I14" s="180"/>
      <c r="J14" s="186"/>
      <c r="K14" s="180"/>
      <c r="L14" s="180"/>
      <c r="M14" s="180"/>
      <c r="N14" s="186"/>
      <c r="O14" s="180"/>
      <c r="P14" s="186"/>
      <c r="Q14" s="75"/>
    </row>
    <row r="15" spans="1:17" ht="21.75" customHeight="1">
      <c r="A15" s="187" t="s">
        <v>108</v>
      </c>
      <c r="B15" s="184"/>
      <c r="C15" s="184"/>
      <c r="D15" s="180"/>
      <c r="E15" s="180"/>
      <c r="F15" s="180"/>
      <c r="G15" s="180"/>
      <c r="H15" s="180"/>
      <c r="I15" s="180"/>
      <c r="J15" s="186"/>
      <c r="K15" s="180"/>
      <c r="L15" s="180"/>
      <c r="M15" s="180"/>
      <c r="N15" s="186"/>
      <c r="O15" s="180"/>
      <c r="P15" s="186"/>
      <c r="Q15" s="75"/>
    </row>
    <row r="16" spans="1:17" ht="21.75" customHeight="1">
      <c r="A16" s="188" t="s">
        <v>106</v>
      </c>
      <c r="B16" s="189">
        <v>15</v>
      </c>
      <c r="C16" s="189"/>
      <c r="D16" s="186">
        <v>35000000</v>
      </c>
      <c r="E16" s="186"/>
      <c r="F16" s="186">
        <v>165469737</v>
      </c>
      <c r="G16" s="186"/>
      <c r="H16" s="185">
        <v>0</v>
      </c>
      <c r="I16" s="186"/>
      <c r="J16" s="185">
        <v>0</v>
      </c>
      <c r="K16" s="186"/>
      <c r="L16" s="185">
        <v>0</v>
      </c>
      <c r="M16" s="186"/>
      <c r="N16" s="185">
        <v>0</v>
      </c>
      <c r="O16" s="186"/>
      <c r="P16" s="186">
        <f>SUM(D16:N16)</f>
        <v>200469737</v>
      </c>
      <c r="Q16" s="75"/>
    </row>
    <row r="17" spans="1:18" ht="21.75" customHeight="1">
      <c r="A17" s="188" t="s">
        <v>124</v>
      </c>
      <c r="B17" s="189"/>
      <c r="C17" s="189"/>
      <c r="D17" s="190">
        <v>0</v>
      </c>
      <c r="E17" s="186"/>
      <c r="F17" s="190">
        <v>0</v>
      </c>
      <c r="G17" s="186"/>
      <c r="H17" s="190">
        <v>0</v>
      </c>
      <c r="I17" s="186"/>
      <c r="J17" s="190">
        <v>0</v>
      </c>
      <c r="K17" s="186"/>
      <c r="L17" s="191">
        <v>4026634</v>
      </c>
      <c r="M17" s="186"/>
      <c r="N17" s="190">
        <v>0</v>
      </c>
      <c r="O17" s="186"/>
      <c r="P17" s="191">
        <f t="shared" ref="P17" si="0">SUM(D17:N17)</f>
        <v>4026634</v>
      </c>
      <c r="Q17" s="73"/>
    </row>
    <row r="18" spans="1:18" ht="6" customHeight="1">
      <c r="A18" s="188"/>
      <c r="B18" s="189"/>
      <c r="C18" s="189"/>
      <c r="D18" s="185"/>
      <c r="E18" s="186"/>
      <c r="F18" s="185"/>
      <c r="G18" s="186"/>
      <c r="H18" s="185"/>
      <c r="I18" s="186"/>
      <c r="J18" s="185"/>
      <c r="K18" s="186"/>
      <c r="L18" s="186"/>
      <c r="M18" s="186"/>
      <c r="N18" s="185"/>
      <c r="O18" s="186"/>
      <c r="P18" s="186"/>
      <c r="Q18" s="73"/>
    </row>
    <row r="19" spans="1:18" ht="21.75" customHeight="1" thickBot="1">
      <c r="A19" s="183" t="s">
        <v>111</v>
      </c>
      <c r="B19" s="184"/>
      <c r="C19" s="184"/>
      <c r="D19" s="192">
        <f>SUM(D13:D17)</f>
        <v>135000000</v>
      </c>
      <c r="E19" s="180"/>
      <c r="F19" s="192">
        <f>SUM(F13:F17)</f>
        <v>165469737</v>
      </c>
      <c r="G19" s="180"/>
      <c r="H19" s="192">
        <f>SUM(H13:H17)</f>
        <v>987345</v>
      </c>
      <c r="I19" s="180"/>
      <c r="J19" s="192">
        <f>SUM(J13:J17)</f>
        <v>7111580</v>
      </c>
      <c r="K19" s="180"/>
      <c r="L19" s="192">
        <f>SUM(L13:L17)</f>
        <v>20102511.900000006</v>
      </c>
      <c r="M19" s="180"/>
      <c r="N19" s="192">
        <f>SUM(N13:N17)</f>
        <v>-1426346</v>
      </c>
      <c r="O19" s="180"/>
      <c r="P19" s="192">
        <f>SUM(P13:P17)</f>
        <v>327244827.89999998</v>
      </c>
      <c r="Q19" s="76"/>
      <c r="R19" s="76"/>
    </row>
    <row r="20" spans="1:18" ht="21.75" customHeight="1" thickTop="1">
      <c r="A20" s="159"/>
      <c r="B20" s="159"/>
      <c r="C20" s="159"/>
      <c r="D20" s="159"/>
      <c r="E20" s="159"/>
      <c r="F20" s="159"/>
      <c r="G20" s="159"/>
      <c r="H20" s="159"/>
      <c r="I20" s="159"/>
      <c r="J20" s="159"/>
      <c r="K20" s="159"/>
      <c r="L20" s="159"/>
      <c r="M20" s="159"/>
      <c r="N20" s="159"/>
      <c r="O20" s="159"/>
      <c r="P20" s="193"/>
    </row>
    <row r="21" spans="1:18" ht="21.75" customHeight="1">
      <c r="A21" s="183" t="s">
        <v>112</v>
      </c>
      <c r="B21" s="184"/>
      <c r="C21" s="184"/>
      <c r="D21" s="194">
        <v>135000000</v>
      </c>
      <c r="E21" s="180"/>
      <c r="F21" s="195">
        <v>165469737</v>
      </c>
      <c r="G21" s="180"/>
      <c r="H21" s="194">
        <v>987345</v>
      </c>
      <c r="I21" s="180"/>
      <c r="J21" s="194">
        <v>8300000</v>
      </c>
      <c r="K21" s="180"/>
      <c r="L21" s="194">
        <v>38087164</v>
      </c>
      <c r="M21" s="180"/>
      <c r="N21" s="194">
        <v>-1607676</v>
      </c>
      <c r="O21" s="180"/>
      <c r="P21" s="196">
        <f>SUM(D21:N21)</f>
        <v>346236570</v>
      </c>
      <c r="Q21" s="75"/>
    </row>
    <row r="22" spans="1:18" ht="21.75" customHeight="1">
      <c r="A22" s="187" t="s">
        <v>107</v>
      </c>
      <c r="B22" s="184"/>
      <c r="C22" s="184"/>
      <c r="D22" s="194"/>
      <c r="E22" s="180"/>
      <c r="F22" s="194"/>
      <c r="G22" s="180"/>
      <c r="H22" s="194"/>
      <c r="I22" s="180"/>
      <c r="J22" s="196"/>
      <c r="K22" s="180"/>
      <c r="L22" s="194"/>
      <c r="M22" s="180"/>
      <c r="N22" s="196"/>
      <c r="O22" s="180"/>
      <c r="P22" s="196"/>
      <c r="Q22" s="75"/>
    </row>
    <row r="23" spans="1:18" ht="21.75" customHeight="1">
      <c r="A23" s="187" t="s">
        <v>108</v>
      </c>
      <c r="B23" s="184"/>
      <c r="C23" s="184"/>
      <c r="D23" s="194"/>
      <c r="E23" s="180"/>
      <c r="F23" s="194"/>
      <c r="G23" s="180"/>
      <c r="H23" s="194"/>
      <c r="I23" s="180"/>
      <c r="J23" s="196"/>
      <c r="K23" s="180"/>
      <c r="L23" s="194"/>
      <c r="M23" s="180"/>
      <c r="N23" s="196"/>
      <c r="O23" s="180"/>
      <c r="P23" s="196"/>
      <c r="Q23" s="75"/>
    </row>
    <row r="24" spans="1:18" ht="21.75" customHeight="1">
      <c r="A24" s="188" t="s">
        <v>124</v>
      </c>
      <c r="B24" s="189"/>
      <c r="C24" s="189"/>
      <c r="D24" s="197">
        <v>0</v>
      </c>
      <c r="E24" s="186"/>
      <c r="F24" s="197">
        <v>0</v>
      </c>
      <c r="G24" s="186"/>
      <c r="H24" s="197">
        <v>0</v>
      </c>
      <c r="I24" s="186"/>
      <c r="J24" s="197">
        <v>0</v>
      </c>
      <c r="K24" s="186"/>
      <c r="L24" s="198">
        <v>8881409</v>
      </c>
      <c r="M24" s="186"/>
      <c r="N24" s="197">
        <v>0</v>
      </c>
      <c r="O24" s="186"/>
      <c r="P24" s="198">
        <f t="shared" ref="P24" si="1">SUM(D24:N24)</f>
        <v>8881409</v>
      </c>
      <c r="Q24" s="73"/>
    </row>
    <row r="25" spans="1:18" ht="6" customHeight="1">
      <c r="A25" s="188"/>
      <c r="B25" s="189"/>
      <c r="C25" s="189"/>
      <c r="D25" s="195"/>
      <c r="E25" s="186"/>
      <c r="F25" s="195"/>
      <c r="G25" s="186"/>
      <c r="H25" s="195"/>
      <c r="I25" s="186"/>
      <c r="J25" s="195"/>
      <c r="K25" s="186"/>
      <c r="L25" s="196"/>
      <c r="M25" s="186"/>
      <c r="N25" s="195"/>
      <c r="O25" s="186"/>
      <c r="P25" s="196"/>
      <c r="Q25" s="73"/>
    </row>
    <row r="26" spans="1:18" ht="21.75" customHeight="1" thickBot="1">
      <c r="A26" s="183" t="s">
        <v>113</v>
      </c>
      <c r="B26" s="184"/>
      <c r="C26" s="184"/>
      <c r="D26" s="199">
        <f>SUM(D21:D24)</f>
        <v>135000000</v>
      </c>
      <c r="E26" s="180"/>
      <c r="F26" s="199">
        <f>SUM(F21:F24)</f>
        <v>165469737</v>
      </c>
      <c r="G26" s="180"/>
      <c r="H26" s="199">
        <f>SUM(H21:H24)</f>
        <v>987345</v>
      </c>
      <c r="I26" s="180"/>
      <c r="J26" s="199">
        <f>SUM(J21:J24)</f>
        <v>8300000</v>
      </c>
      <c r="K26" s="180"/>
      <c r="L26" s="199">
        <f>SUM(L21:L24)</f>
        <v>46968573</v>
      </c>
      <c r="M26" s="180"/>
      <c r="N26" s="199">
        <f>SUM(N21:N24)</f>
        <v>-1607676</v>
      </c>
      <c r="O26" s="180"/>
      <c r="P26" s="199">
        <f>SUM(P21:P24)</f>
        <v>355117979</v>
      </c>
      <c r="Q26" s="76"/>
      <c r="R26" s="76"/>
    </row>
    <row r="27" spans="1:18" ht="21.75" customHeight="1" thickTop="1">
      <c r="A27" s="159"/>
      <c r="B27" s="159"/>
      <c r="C27" s="159"/>
      <c r="D27" s="159"/>
      <c r="E27" s="159"/>
      <c r="F27" s="159"/>
      <c r="G27" s="159"/>
      <c r="H27" s="159"/>
      <c r="I27" s="159"/>
      <c r="J27" s="159"/>
      <c r="K27" s="159"/>
      <c r="L27" s="159"/>
      <c r="M27" s="159"/>
      <c r="N27" s="159"/>
      <c r="O27" s="159"/>
      <c r="P27" s="159"/>
    </row>
    <row r="28" spans="1:18" ht="18.75" customHeight="1"/>
    <row r="29" spans="1:18" ht="21.9" customHeight="1">
      <c r="A29" s="74" t="str">
        <f>+'PL 5 (3M)'!A46</f>
        <v>หมายเหตุประกอบข้อมูลทางการเงินเป็นส่วนหนึ่งของข้อมูลทางการเงินระหว่างกาลนี้</v>
      </c>
      <c r="B29" s="74"/>
      <c r="C29" s="74"/>
      <c r="D29" s="74"/>
      <c r="E29" s="74"/>
      <c r="F29" s="74"/>
      <c r="G29" s="74"/>
      <c r="H29" s="74"/>
      <c r="I29" s="74"/>
      <c r="J29" s="74"/>
      <c r="K29" s="74"/>
      <c r="L29" s="74"/>
      <c r="M29" s="74"/>
      <c r="N29" s="74"/>
      <c r="O29" s="74"/>
      <c r="P29" s="74"/>
    </row>
  </sheetData>
  <mergeCells count="1">
    <mergeCell ref="J5:L5"/>
  </mergeCells>
  <pageMargins left="0.3" right="0.3" top="0.5" bottom="0.6" header="0.49" footer="0.4"/>
  <pageSetup paperSize="9" scale="90" firstPageNumber="6" orientation="landscape" useFirstPageNumber="1" horizontalDpi="1200" verticalDpi="1200" r:id="rId1"/>
  <headerFooter>
    <oddFooter>&amp;R&amp;"Browallia New,Regular"&amp;14&amp;P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84"/>
  <sheetViews>
    <sheetView zoomScaleNormal="100" zoomScaleSheetLayoutView="100" workbookViewId="0">
      <selection activeCell="E10" sqref="E10:J10"/>
    </sheetView>
  </sheetViews>
  <sheetFormatPr defaultColWidth="5.88671875" defaultRowHeight="21.6" customHeight="1"/>
  <cols>
    <col min="1" max="1" width="1.88671875" style="27" customWidth="1"/>
    <col min="2" max="2" width="47.88671875" style="27" customWidth="1"/>
    <col min="3" max="3" width="8.109375" style="219" customWidth="1"/>
    <col min="4" max="4" width="0.88671875" style="23" customWidth="1"/>
    <col min="5" max="5" width="15.6640625" style="27" customWidth="1"/>
    <col min="6" max="6" width="0.88671875" style="23" customWidth="1"/>
    <col min="7" max="7" width="15.6640625" style="32" customWidth="1"/>
    <col min="8" max="16384" width="5.88671875" style="27"/>
  </cols>
  <sheetData>
    <row r="1" spans="1:7" s="25" customFormat="1" ht="21.75" customHeight="1">
      <c r="A1" s="24" t="str">
        <f>+'BS 2-4'!A1</f>
        <v>บริษัท อิทธิฤทธิ์ ไนซ์ คอร์ปอเรชั่น จำกัด (มหาชน)</v>
      </c>
      <c r="B1" s="24"/>
      <c r="C1" s="212"/>
      <c r="D1" s="18"/>
      <c r="E1" s="24"/>
      <c r="F1" s="18"/>
      <c r="G1" s="30"/>
    </row>
    <row r="2" spans="1:7" s="25" customFormat="1" ht="21.75" customHeight="1">
      <c r="A2" s="24" t="s">
        <v>20</v>
      </c>
      <c r="B2" s="24"/>
      <c r="C2" s="212"/>
      <c r="D2" s="19"/>
      <c r="E2" s="24"/>
      <c r="F2" s="19"/>
      <c r="G2" s="30"/>
    </row>
    <row r="3" spans="1:7" s="25" customFormat="1" ht="21.75" customHeight="1">
      <c r="A3" s="26" t="str">
        <f>+'PL 5 (3M)'!A3</f>
        <v>สำหรับรอบระยะเวลาสามเดือนสิ้นสุดวันที่  31 มีนาคม 2567</v>
      </c>
      <c r="B3" s="26"/>
      <c r="C3" s="213"/>
      <c r="D3" s="20"/>
      <c r="E3" s="26"/>
      <c r="F3" s="20"/>
      <c r="G3" s="31"/>
    </row>
    <row r="4" spans="1:7" s="25" customFormat="1" ht="21.75" customHeight="1">
      <c r="A4" s="24"/>
      <c r="B4" s="24"/>
      <c r="C4" s="212"/>
      <c r="D4" s="21"/>
      <c r="E4" s="24"/>
      <c r="F4" s="21"/>
      <c r="G4" s="30"/>
    </row>
    <row r="5" spans="1:7" s="25" customFormat="1" ht="21.75" customHeight="1">
      <c r="A5" s="24"/>
      <c r="B5" s="24"/>
      <c r="C5" s="212"/>
      <c r="D5" s="21"/>
      <c r="E5" s="34" t="s">
        <v>23</v>
      </c>
      <c r="F5" s="21"/>
      <c r="G5" s="34" t="s">
        <v>23</v>
      </c>
    </row>
    <row r="6" spans="1:7" s="25" customFormat="1" ht="21.75" customHeight="1">
      <c r="A6" s="24"/>
      <c r="B6" s="24"/>
      <c r="C6" s="212"/>
      <c r="D6" s="35"/>
      <c r="E6" s="1" t="s">
        <v>37</v>
      </c>
      <c r="F6" s="2"/>
      <c r="G6" s="1" t="s">
        <v>34</v>
      </c>
    </row>
    <row r="7" spans="1:7" s="25" customFormat="1" ht="21.75" customHeight="1">
      <c r="A7" s="24"/>
      <c r="B7" s="24"/>
      <c r="C7" s="4" t="s">
        <v>7</v>
      </c>
      <c r="D7" s="36"/>
      <c r="E7" s="37" t="s">
        <v>6</v>
      </c>
      <c r="F7" s="36"/>
      <c r="G7" s="37" t="s">
        <v>6</v>
      </c>
    </row>
    <row r="8" spans="1:7" ht="6" customHeight="1">
      <c r="A8" s="38"/>
      <c r="B8" s="38"/>
      <c r="C8" s="214"/>
      <c r="D8" s="35"/>
      <c r="E8" s="9"/>
      <c r="F8" s="35"/>
      <c r="G8" s="39"/>
    </row>
    <row r="9" spans="1:7" ht="21.75" customHeight="1">
      <c r="A9" s="40" t="s">
        <v>21</v>
      </c>
      <c r="B9" s="40"/>
      <c r="C9" s="215"/>
      <c r="D9" s="35"/>
      <c r="E9" s="41"/>
      <c r="F9" s="35"/>
      <c r="G9" s="42"/>
    </row>
    <row r="10" spans="1:7" s="83" customFormat="1" ht="21.75" customHeight="1">
      <c r="A10" s="40" t="s">
        <v>123</v>
      </c>
      <c r="B10" s="79"/>
      <c r="C10" s="216"/>
      <c r="D10" s="80"/>
      <c r="E10" s="81">
        <v>11035151</v>
      </c>
      <c r="F10" s="80"/>
      <c r="G10" s="82">
        <v>5106068</v>
      </c>
    </row>
    <row r="11" spans="1:7" s="83" customFormat="1" ht="21.75" customHeight="1">
      <c r="A11" s="79" t="s">
        <v>90</v>
      </c>
      <c r="B11" s="79"/>
      <c r="C11" s="216"/>
      <c r="D11" s="80"/>
      <c r="E11" s="47"/>
      <c r="F11" s="80"/>
      <c r="G11" s="48"/>
    </row>
    <row r="12" spans="1:7" s="83" customFormat="1" ht="21.75" customHeight="1">
      <c r="A12" s="79"/>
      <c r="B12" s="79" t="s">
        <v>71</v>
      </c>
      <c r="C12" s="216"/>
      <c r="D12" s="80"/>
      <c r="E12" s="47">
        <v>-353933</v>
      </c>
      <c r="F12" s="80"/>
      <c r="G12" s="48">
        <v>99082</v>
      </c>
    </row>
    <row r="13" spans="1:7" s="83" customFormat="1" ht="21.75" customHeight="1">
      <c r="B13" s="83" t="s">
        <v>91</v>
      </c>
      <c r="C13" s="217"/>
      <c r="D13" s="84"/>
      <c r="E13" s="85">
        <v>1525203</v>
      </c>
      <c r="F13" s="84"/>
      <c r="G13" s="86">
        <v>1480362</v>
      </c>
    </row>
    <row r="14" spans="1:7" s="83" customFormat="1" ht="21.75" customHeight="1">
      <c r="B14" s="83" t="s">
        <v>114</v>
      </c>
      <c r="C14" s="216"/>
      <c r="D14" s="84"/>
      <c r="E14" s="47">
        <v>-21235</v>
      </c>
      <c r="F14" s="80"/>
      <c r="G14" s="48">
        <v>-65038</v>
      </c>
    </row>
    <row r="15" spans="1:7" s="83" customFormat="1" ht="21.75" customHeight="1">
      <c r="A15" s="79"/>
      <c r="B15" s="99" t="s">
        <v>130</v>
      </c>
      <c r="C15" s="216"/>
      <c r="D15" s="84"/>
      <c r="E15" s="47">
        <v>203635</v>
      </c>
      <c r="F15" s="84"/>
      <c r="G15" s="48">
        <v>4703</v>
      </c>
    </row>
    <row r="16" spans="1:7" s="83" customFormat="1" ht="21.75" customHeight="1">
      <c r="A16" s="79"/>
      <c r="B16" s="99" t="s">
        <v>92</v>
      </c>
      <c r="C16" s="216"/>
      <c r="D16" s="84"/>
      <c r="E16" s="62">
        <v>-182113</v>
      </c>
      <c r="F16" s="84"/>
      <c r="G16" s="87">
        <v>39017</v>
      </c>
    </row>
    <row r="17" spans="1:7" s="83" customFormat="1" ht="21.75" customHeight="1">
      <c r="A17" s="79"/>
      <c r="B17" s="99" t="s">
        <v>128</v>
      </c>
      <c r="C17" s="216"/>
      <c r="D17" s="84"/>
      <c r="E17" s="62"/>
      <c r="F17" s="84"/>
      <c r="G17" s="87"/>
    </row>
    <row r="18" spans="1:7" s="83" customFormat="1" ht="21.75" customHeight="1">
      <c r="A18" s="79"/>
      <c r="B18" s="200" t="s">
        <v>129</v>
      </c>
      <c r="C18" s="216"/>
      <c r="D18" s="84"/>
      <c r="E18" s="62">
        <v>72985</v>
      </c>
      <c r="F18" s="84"/>
      <c r="G18" s="87">
        <v>0</v>
      </c>
    </row>
    <row r="19" spans="1:7" s="83" customFormat="1" ht="21.75" customHeight="1">
      <c r="A19" s="79"/>
      <c r="B19" s="79" t="s">
        <v>31</v>
      </c>
      <c r="C19" s="216"/>
      <c r="D19" s="84"/>
      <c r="E19" s="47">
        <v>-211166</v>
      </c>
      <c r="F19" s="84"/>
      <c r="G19" s="48">
        <v>-4106</v>
      </c>
    </row>
    <row r="20" spans="1:7" s="83" customFormat="1" ht="21.75" customHeight="1">
      <c r="A20" s="79"/>
      <c r="B20" s="79" t="s">
        <v>70</v>
      </c>
      <c r="C20" s="216"/>
      <c r="D20" s="84"/>
      <c r="E20" s="47">
        <v>372570</v>
      </c>
      <c r="F20" s="84"/>
      <c r="G20" s="48">
        <v>418926</v>
      </c>
    </row>
    <row r="21" spans="1:7" s="83" customFormat="1" ht="21.75" customHeight="1">
      <c r="A21" s="79"/>
      <c r="B21" s="79" t="s">
        <v>93</v>
      </c>
      <c r="C21" s="216">
        <v>14</v>
      </c>
      <c r="D21" s="80"/>
      <c r="E21" s="47">
        <v>104428</v>
      </c>
      <c r="F21" s="80"/>
      <c r="G21" s="48">
        <v>2887</v>
      </c>
    </row>
    <row r="22" spans="1:7" s="83" customFormat="1" ht="21.75" customHeight="1">
      <c r="A22" s="79"/>
      <c r="B22" s="79" t="s">
        <v>94</v>
      </c>
      <c r="C22" s="216"/>
      <c r="D22" s="80"/>
      <c r="E22" s="45">
        <v>170353</v>
      </c>
      <c r="F22" s="80"/>
      <c r="G22" s="46">
        <v>147645</v>
      </c>
    </row>
    <row r="23" spans="1:7" s="83" customFormat="1" ht="6" customHeight="1">
      <c r="A23" s="79"/>
      <c r="B23" s="79"/>
      <c r="C23" s="216"/>
      <c r="D23" s="80"/>
      <c r="E23" s="47"/>
      <c r="F23" s="80"/>
      <c r="G23" s="48"/>
    </row>
    <row r="24" spans="1:7" s="83" customFormat="1" ht="21.75" customHeight="1">
      <c r="A24" s="79"/>
      <c r="B24" s="79"/>
      <c r="C24" s="216"/>
      <c r="D24" s="80"/>
      <c r="E24" s="88">
        <f>SUM(E10:E22)</f>
        <v>12715878</v>
      </c>
      <c r="F24" s="80"/>
      <c r="G24" s="89">
        <f>SUM(G10:G22)</f>
        <v>7229546</v>
      </c>
    </row>
    <row r="25" spans="1:7" s="83" customFormat="1" ht="21.75" customHeight="1">
      <c r="A25" s="98" t="s">
        <v>115</v>
      </c>
      <c r="B25" s="79"/>
      <c r="C25" s="216"/>
      <c r="D25" s="80"/>
      <c r="E25" s="47"/>
      <c r="F25" s="80"/>
      <c r="G25" s="48"/>
    </row>
    <row r="26" spans="1:7" s="83" customFormat="1" ht="21.75" customHeight="1">
      <c r="A26" s="79"/>
      <c r="B26" s="79" t="s">
        <v>39</v>
      </c>
      <c r="C26" s="216"/>
      <c r="D26" s="80"/>
      <c r="E26" s="47">
        <v>91167993</v>
      </c>
      <c r="F26" s="80"/>
      <c r="G26" s="48">
        <v>11439220</v>
      </c>
    </row>
    <row r="27" spans="1:7" s="83" customFormat="1" ht="21.75" customHeight="1">
      <c r="A27" s="79"/>
      <c r="B27" s="79" t="s">
        <v>40</v>
      </c>
      <c r="C27" s="216"/>
      <c r="D27" s="80"/>
      <c r="E27" s="47">
        <v>-8355017</v>
      </c>
      <c r="F27" s="80"/>
      <c r="G27" s="48">
        <v>-6288164</v>
      </c>
    </row>
    <row r="28" spans="1:7" s="83" customFormat="1" ht="21.75" customHeight="1">
      <c r="A28" s="79"/>
      <c r="B28" s="79" t="s">
        <v>25</v>
      </c>
      <c r="C28" s="216"/>
      <c r="D28" s="80"/>
      <c r="E28" s="47">
        <f>-9226</f>
        <v>-9226</v>
      </c>
      <c r="F28" s="80"/>
      <c r="G28" s="48">
        <v>-239832</v>
      </c>
    </row>
    <row r="29" spans="1:7" s="83" customFormat="1" ht="21.75" customHeight="1">
      <c r="A29" s="79"/>
      <c r="B29" s="99" t="s">
        <v>42</v>
      </c>
      <c r="C29" s="216"/>
      <c r="D29" s="80"/>
      <c r="E29" s="47">
        <v>0</v>
      </c>
      <c r="F29" s="80"/>
      <c r="G29" s="48">
        <v>28742</v>
      </c>
    </row>
    <row r="30" spans="1:7" s="83" customFormat="1" ht="21.75" customHeight="1">
      <c r="A30" s="79"/>
      <c r="B30" s="79" t="s">
        <v>46</v>
      </c>
      <c r="C30" s="216"/>
      <c r="D30" s="80"/>
      <c r="E30" s="47">
        <v>5409</v>
      </c>
      <c r="F30" s="80"/>
      <c r="G30" s="48">
        <v>0</v>
      </c>
    </row>
    <row r="31" spans="1:7" s="83" customFormat="1" ht="21.75" customHeight="1">
      <c r="A31" s="79"/>
      <c r="B31" s="79" t="s">
        <v>47</v>
      </c>
      <c r="C31" s="216"/>
      <c r="D31" s="80"/>
      <c r="E31" s="47">
        <v>-52554363</v>
      </c>
      <c r="F31" s="80"/>
      <c r="G31" s="48">
        <v>7000132</v>
      </c>
    </row>
    <row r="32" spans="1:7" s="83" customFormat="1" ht="21.75" customHeight="1">
      <c r="A32" s="79"/>
      <c r="B32" s="79" t="s">
        <v>29</v>
      </c>
      <c r="C32" s="216"/>
      <c r="D32" s="80"/>
      <c r="E32" s="45">
        <f>354819.3-282690.6</f>
        <v>72128.700000000012</v>
      </c>
      <c r="F32" s="80"/>
      <c r="G32" s="46">
        <v>-983447</v>
      </c>
    </row>
    <row r="33" spans="1:7" s="83" customFormat="1" ht="6" customHeight="1">
      <c r="A33" s="79"/>
      <c r="B33" s="79"/>
      <c r="C33" s="216"/>
      <c r="D33" s="80"/>
      <c r="E33" s="47"/>
      <c r="F33" s="80"/>
      <c r="G33" s="48"/>
    </row>
    <row r="34" spans="1:7" s="83" customFormat="1" ht="21.75" customHeight="1">
      <c r="A34" s="79" t="s">
        <v>116</v>
      </c>
      <c r="B34" s="79"/>
      <c r="C34" s="216"/>
      <c r="D34" s="80"/>
      <c r="E34" s="47">
        <f>SUM(E24:E32)</f>
        <v>43042802.700000003</v>
      </c>
      <c r="F34" s="80"/>
      <c r="G34" s="48">
        <f>SUM(G24:G32)</f>
        <v>18186197</v>
      </c>
    </row>
    <row r="35" spans="1:7" s="83" customFormat="1" ht="21.75" customHeight="1">
      <c r="A35" s="79" t="s">
        <v>95</v>
      </c>
      <c r="B35" s="79"/>
      <c r="C35" s="216"/>
      <c r="D35" s="80"/>
      <c r="E35" s="47">
        <v>-815848</v>
      </c>
      <c r="F35" s="80"/>
      <c r="G35" s="48">
        <v>-294999</v>
      </c>
    </row>
    <row r="36" spans="1:7" s="83" customFormat="1" ht="21.75" customHeight="1">
      <c r="A36" s="79" t="s">
        <v>31</v>
      </c>
      <c r="B36" s="79"/>
      <c r="C36" s="216"/>
      <c r="D36" s="80"/>
      <c r="E36" s="45">
        <v>211166</v>
      </c>
      <c r="F36" s="80"/>
      <c r="G36" s="46">
        <v>4106</v>
      </c>
    </row>
    <row r="37" spans="1:7" s="83" customFormat="1" ht="6" customHeight="1">
      <c r="A37" s="79"/>
      <c r="B37" s="79"/>
      <c r="C37" s="216"/>
      <c r="D37" s="80"/>
      <c r="E37" s="47"/>
      <c r="F37" s="80"/>
      <c r="G37" s="48"/>
    </row>
    <row r="38" spans="1:7" ht="21.75" customHeight="1">
      <c r="A38" s="40" t="s">
        <v>137</v>
      </c>
      <c r="B38" s="40"/>
      <c r="C38" s="215"/>
      <c r="D38" s="44"/>
      <c r="E38" s="49">
        <f>SUM(E34:E36)</f>
        <v>42438120.700000003</v>
      </c>
      <c r="F38" s="44"/>
      <c r="G38" s="50">
        <f>SUM(G34:G36)</f>
        <v>17895304</v>
      </c>
    </row>
    <row r="39" spans="1:7" ht="5.25" customHeight="1">
      <c r="A39" s="40"/>
      <c r="B39" s="40"/>
      <c r="C39" s="215"/>
      <c r="D39" s="44"/>
      <c r="E39" s="89"/>
      <c r="F39" s="44"/>
      <c r="G39" s="89"/>
    </row>
    <row r="40" spans="1:7" ht="20.399999999999999">
      <c r="A40" s="40"/>
      <c r="B40" s="40"/>
      <c r="C40" s="215"/>
      <c r="D40" s="44"/>
      <c r="E40" s="89"/>
      <c r="F40" s="44"/>
      <c r="G40" s="89"/>
    </row>
    <row r="41" spans="1:7" ht="20.399999999999999">
      <c r="A41" s="40"/>
      <c r="B41" s="40"/>
      <c r="C41" s="215"/>
      <c r="D41" s="44"/>
      <c r="E41" s="89"/>
      <c r="F41" s="44"/>
      <c r="G41" s="89"/>
    </row>
    <row r="42" spans="1:7" ht="3" customHeight="1">
      <c r="A42" s="40"/>
      <c r="B42" s="40"/>
      <c r="C42" s="215"/>
      <c r="D42" s="44"/>
      <c r="E42" s="89"/>
      <c r="F42" s="44"/>
      <c r="G42" s="89"/>
    </row>
    <row r="43" spans="1:7" s="94" customFormat="1" ht="21.9" customHeight="1">
      <c r="A43" s="95" t="str">
        <f>+'EQ 6 '!A29</f>
        <v>หมายเหตุประกอบข้อมูลทางการเงินเป็นส่วนหนึ่งของข้อมูลทางการเงินระหว่างกาลนี้</v>
      </c>
      <c r="B43" s="95"/>
      <c r="C43" s="218"/>
      <c r="D43" s="96"/>
      <c r="E43" s="29"/>
      <c r="F43" s="96"/>
      <c r="G43" s="29"/>
    </row>
    <row r="44" spans="1:7" s="25" customFormat="1" ht="21.75" customHeight="1">
      <c r="A44" s="24" t="str">
        <f>+A1</f>
        <v>บริษัท อิทธิฤทธิ์ ไนซ์ คอร์ปอเรชั่น จำกัด (มหาชน)</v>
      </c>
      <c r="B44" s="24"/>
      <c r="C44" s="212"/>
      <c r="D44" s="18"/>
      <c r="E44" s="24"/>
      <c r="F44" s="18"/>
      <c r="G44" s="30"/>
    </row>
    <row r="45" spans="1:7" s="25" customFormat="1" ht="21.75" customHeight="1">
      <c r="A45" s="24" t="s">
        <v>20</v>
      </c>
      <c r="B45" s="24"/>
      <c r="C45" s="212"/>
      <c r="D45" s="19"/>
      <c r="E45" s="24"/>
      <c r="F45" s="19"/>
      <c r="G45" s="30"/>
    </row>
    <row r="46" spans="1:7" s="25" customFormat="1" ht="21.75" customHeight="1">
      <c r="A46" s="26" t="str">
        <f>+A3</f>
        <v>สำหรับรอบระยะเวลาสามเดือนสิ้นสุดวันที่  31 มีนาคม 2567</v>
      </c>
      <c r="B46" s="26"/>
      <c r="C46" s="213"/>
      <c r="D46" s="20"/>
      <c r="E46" s="26"/>
      <c r="F46" s="20"/>
      <c r="G46" s="31"/>
    </row>
    <row r="47" spans="1:7" s="25" customFormat="1" ht="21.75" customHeight="1">
      <c r="A47" s="24"/>
      <c r="B47" s="24"/>
      <c r="C47" s="212"/>
      <c r="D47" s="21"/>
      <c r="E47" s="24"/>
      <c r="F47" s="21"/>
      <c r="G47" s="30"/>
    </row>
    <row r="48" spans="1:7" s="25" customFormat="1" ht="21.75" customHeight="1">
      <c r="A48" s="24"/>
      <c r="B48" s="24"/>
      <c r="C48" s="212"/>
      <c r="D48" s="21"/>
      <c r="E48" s="34" t="s">
        <v>23</v>
      </c>
      <c r="F48" s="21"/>
      <c r="G48" s="34" t="s">
        <v>23</v>
      </c>
    </row>
    <row r="49" spans="1:7" s="25" customFormat="1" ht="21.75" customHeight="1">
      <c r="A49" s="24"/>
      <c r="B49" s="24"/>
      <c r="C49" s="212"/>
      <c r="D49" s="35"/>
      <c r="E49" s="1" t="s">
        <v>37</v>
      </c>
      <c r="F49" s="2"/>
      <c r="G49" s="1" t="s">
        <v>34</v>
      </c>
    </row>
    <row r="50" spans="1:7" s="25" customFormat="1" ht="21.75" customHeight="1">
      <c r="A50" s="24"/>
      <c r="B50" s="24"/>
      <c r="C50" s="4" t="s">
        <v>7</v>
      </c>
      <c r="D50" s="36"/>
      <c r="E50" s="37" t="s">
        <v>6</v>
      </c>
      <c r="F50" s="36"/>
      <c r="G50" s="37" t="s">
        <v>6</v>
      </c>
    </row>
    <row r="51" spans="1:7" ht="6" customHeight="1">
      <c r="A51" s="38"/>
      <c r="B51" s="38"/>
      <c r="C51" s="214"/>
      <c r="D51" s="35"/>
      <c r="E51" s="9"/>
      <c r="F51" s="35"/>
      <c r="G51" s="39"/>
    </row>
    <row r="52" spans="1:7" ht="21.75" customHeight="1">
      <c r="A52" s="90" t="s">
        <v>96</v>
      </c>
      <c r="B52" s="51"/>
      <c r="D52" s="44"/>
      <c r="E52" s="11"/>
      <c r="F52" s="44"/>
      <c r="G52" s="33"/>
    </row>
    <row r="53" spans="1:7" ht="21.75" customHeight="1">
      <c r="A53" s="51" t="s">
        <v>97</v>
      </c>
      <c r="B53" s="51"/>
      <c r="C53" s="219">
        <v>11</v>
      </c>
      <c r="D53" s="44"/>
      <c r="E53" s="11">
        <v>-463535</v>
      </c>
      <c r="F53" s="44"/>
      <c r="G53" s="33">
        <v>-136861</v>
      </c>
    </row>
    <row r="54" spans="1:7" ht="21.75" customHeight="1">
      <c r="A54" s="51" t="s">
        <v>98</v>
      </c>
      <c r="B54" s="51"/>
      <c r="D54" s="44"/>
      <c r="E54" s="11">
        <v>38785</v>
      </c>
      <c r="F54" s="44"/>
      <c r="G54" s="33">
        <v>72898</v>
      </c>
    </row>
    <row r="55" spans="1:7" ht="21.75" customHeight="1">
      <c r="A55" s="51" t="s">
        <v>99</v>
      </c>
      <c r="B55" s="51"/>
      <c r="C55" s="219">
        <v>12</v>
      </c>
      <c r="D55" s="44"/>
      <c r="E55" s="91">
        <v>-115200</v>
      </c>
      <c r="F55" s="44"/>
      <c r="G55" s="29">
        <v>-43200</v>
      </c>
    </row>
    <row r="56" spans="1:7" ht="6" customHeight="1">
      <c r="A56" s="51"/>
      <c r="B56" s="51"/>
      <c r="D56" s="44"/>
      <c r="E56" s="11"/>
      <c r="F56" s="44"/>
      <c r="G56" s="33"/>
    </row>
    <row r="57" spans="1:7" ht="21.75" customHeight="1">
      <c r="A57" s="90" t="s">
        <v>134</v>
      </c>
      <c r="B57" s="51"/>
      <c r="D57" s="44"/>
      <c r="E57" s="91">
        <f>SUM(E53:E55)</f>
        <v>-539950</v>
      </c>
      <c r="F57" s="44"/>
      <c r="G57" s="92">
        <f>SUM(G53:G56)</f>
        <v>-107163</v>
      </c>
    </row>
    <row r="58" spans="1:7" ht="21.75" customHeight="1">
      <c r="A58" s="51"/>
      <c r="B58" s="51"/>
      <c r="D58" s="44"/>
      <c r="E58" s="11"/>
      <c r="F58" s="44"/>
      <c r="G58" s="33"/>
    </row>
    <row r="59" spans="1:7" ht="21.75" customHeight="1">
      <c r="A59" s="40" t="s">
        <v>22</v>
      </c>
      <c r="B59" s="40"/>
      <c r="C59" s="215"/>
      <c r="D59" s="44"/>
      <c r="E59" s="41"/>
      <c r="F59" s="44"/>
      <c r="G59" s="42"/>
    </row>
    <row r="60" spans="1:7" ht="21.75" customHeight="1">
      <c r="A60" s="43" t="s">
        <v>100</v>
      </c>
      <c r="B60" s="43"/>
      <c r="C60" s="52">
        <v>15</v>
      </c>
      <c r="D60" s="44"/>
      <c r="E60" s="41">
        <v>0</v>
      </c>
      <c r="F60" s="44"/>
      <c r="G60" s="42">
        <v>200469737</v>
      </c>
    </row>
    <row r="61" spans="1:7" ht="21.75" customHeight="1">
      <c r="A61" s="43" t="s">
        <v>101</v>
      </c>
      <c r="B61" s="43"/>
      <c r="C61" s="52"/>
      <c r="D61" s="44"/>
      <c r="E61" s="41">
        <v>0</v>
      </c>
      <c r="F61" s="44"/>
      <c r="G61" s="42">
        <v>-281448</v>
      </c>
    </row>
    <row r="62" spans="1:7" ht="21.75" customHeight="1">
      <c r="A62" s="43" t="s">
        <v>102</v>
      </c>
      <c r="B62" s="43"/>
      <c r="C62" s="52"/>
      <c r="D62" s="44"/>
      <c r="E62" s="41">
        <v>0</v>
      </c>
      <c r="F62" s="44"/>
      <c r="G62" s="42">
        <v>-18554</v>
      </c>
    </row>
    <row r="63" spans="1:7" ht="21.75" customHeight="1">
      <c r="A63" s="43" t="s">
        <v>103</v>
      </c>
      <c r="B63" s="43"/>
      <c r="C63" s="52"/>
      <c r="D63" s="44"/>
      <c r="E63" s="41">
        <v>-635697</v>
      </c>
      <c r="F63" s="44"/>
      <c r="G63" s="42">
        <v>-662409</v>
      </c>
    </row>
    <row r="64" spans="1:7" ht="21.75" customHeight="1">
      <c r="A64" s="43" t="s">
        <v>104</v>
      </c>
      <c r="B64" s="43"/>
      <c r="C64" s="3"/>
      <c r="D64" s="44"/>
      <c r="E64" s="53">
        <v>-372570</v>
      </c>
      <c r="F64" s="44"/>
      <c r="G64" s="54">
        <v>-400372</v>
      </c>
    </row>
    <row r="65" spans="1:7" ht="6" customHeight="1">
      <c r="D65" s="44"/>
      <c r="E65" s="14"/>
      <c r="F65" s="44"/>
      <c r="G65" s="55"/>
    </row>
    <row r="66" spans="1:7" ht="21.75" customHeight="1">
      <c r="A66" s="38" t="s">
        <v>135</v>
      </c>
      <c r="B66" s="38"/>
      <c r="C66" s="214"/>
      <c r="D66" s="44"/>
      <c r="E66" s="17">
        <f>SUM(E60:E65)</f>
        <v>-1008267</v>
      </c>
      <c r="F66" s="44"/>
      <c r="G66" s="56">
        <f>SUM(G60:G65)</f>
        <v>199106954</v>
      </c>
    </row>
    <row r="67" spans="1:7" ht="21.75" customHeight="1">
      <c r="A67" s="38"/>
      <c r="B67" s="38"/>
      <c r="C67" s="214"/>
      <c r="D67" s="44"/>
      <c r="E67" s="14"/>
      <c r="F67" s="44"/>
      <c r="G67" s="55"/>
    </row>
    <row r="68" spans="1:7" ht="21.75" customHeight="1">
      <c r="A68" s="40" t="s">
        <v>131</v>
      </c>
      <c r="B68" s="40"/>
      <c r="C68" s="215"/>
      <c r="D68" s="44"/>
      <c r="E68" s="47">
        <f>SUM(E38,E57,E66)</f>
        <v>40889903.700000003</v>
      </c>
      <c r="F68" s="44"/>
      <c r="G68" s="48">
        <f>SUM(G38,G57,G66)</f>
        <v>216895095</v>
      </c>
    </row>
    <row r="69" spans="1:7" ht="21.75" customHeight="1">
      <c r="A69" s="43" t="s">
        <v>132</v>
      </c>
      <c r="B69" s="43"/>
      <c r="C69" s="52"/>
      <c r="D69" s="44"/>
      <c r="E69" s="49">
        <v>128039209</v>
      </c>
      <c r="F69" s="44"/>
      <c r="G69" s="50">
        <v>45307283</v>
      </c>
    </row>
    <row r="70" spans="1:7" ht="6" customHeight="1">
      <c r="A70" s="43"/>
      <c r="B70" s="43"/>
      <c r="C70" s="52"/>
      <c r="D70" s="44"/>
      <c r="E70" s="41"/>
      <c r="F70" s="44"/>
      <c r="G70" s="42"/>
    </row>
    <row r="71" spans="1:7" ht="21.75" customHeight="1" thickBot="1">
      <c r="A71" s="40" t="s">
        <v>117</v>
      </c>
      <c r="B71" s="40"/>
      <c r="C71" s="215"/>
      <c r="D71" s="44"/>
      <c r="E71" s="15">
        <f>SUM(E68:E69)</f>
        <v>168929112.69999999</v>
      </c>
      <c r="F71" s="44"/>
      <c r="G71" s="57">
        <f>SUM(G68:G69)</f>
        <v>262202378</v>
      </c>
    </row>
    <row r="72" spans="1:7" s="94" customFormat="1" ht="21.75" customHeight="1" thickTop="1">
      <c r="A72" s="97"/>
      <c r="B72" s="97"/>
      <c r="C72" s="220"/>
      <c r="D72" s="93"/>
      <c r="E72" s="55"/>
      <c r="F72" s="93"/>
      <c r="G72" s="55"/>
    </row>
    <row r="73" spans="1:7" s="94" customFormat="1" ht="21.75" customHeight="1">
      <c r="A73" s="97"/>
      <c r="B73" s="97"/>
      <c r="C73" s="220"/>
      <c r="D73" s="93"/>
      <c r="E73" s="55"/>
      <c r="F73" s="93"/>
      <c r="G73" s="55"/>
    </row>
    <row r="74" spans="1:7" s="94" customFormat="1" ht="21.75" customHeight="1">
      <c r="A74" s="97"/>
      <c r="B74" s="97"/>
      <c r="C74" s="220"/>
      <c r="D74" s="93"/>
      <c r="E74" s="55"/>
      <c r="F74" s="93"/>
      <c r="G74" s="55"/>
    </row>
    <row r="75" spans="1:7" s="94" customFormat="1" ht="21.75" customHeight="1">
      <c r="A75" s="97"/>
      <c r="B75" s="97"/>
      <c r="C75" s="220"/>
      <c r="D75" s="93"/>
      <c r="E75" s="55"/>
      <c r="F75" s="93"/>
      <c r="G75" s="55"/>
    </row>
    <row r="76" spans="1:7" s="94" customFormat="1" ht="21.75" customHeight="1">
      <c r="A76" s="97"/>
      <c r="B76" s="97"/>
      <c r="C76" s="220"/>
      <c r="D76" s="93"/>
      <c r="E76" s="55"/>
      <c r="F76" s="93"/>
      <c r="G76" s="55"/>
    </row>
    <row r="77" spans="1:7" s="94" customFormat="1" ht="21.75" customHeight="1">
      <c r="A77" s="97"/>
      <c r="B77" s="97"/>
      <c r="C77" s="220"/>
      <c r="D77" s="93"/>
      <c r="E77" s="55"/>
      <c r="F77" s="93"/>
      <c r="G77" s="55"/>
    </row>
    <row r="78" spans="1:7" s="94" customFormat="1" ht="21.75" customHeight="1">
      <c r="A78" s="97"/>
      <c r="B78" s="97"/>
      <c r="C78" s="220"/>
      <c r="D78" s="93"/>
      <c r="E78" s="55"/>
      <c r="F78" s="93"/>
      <c r="G78" s="55"/>
    </row>
    <row r="79" spans="1:7" s="94" customFormat="1" ht="21.75" customHeight="1">
      <c r="A79" s="97"/>
      <c r="B79" s="97"/>
      <c r="C79" s="220"/>
      <c r="D79" s="93"/>
      <c r="E79" s="55"/>
      <c r="F79" s="93"/>
      <c r="G79" s="55"/>
    </row>
    <row r="80" spans="1:7" s="94" customFormat="1" ht="21.75" customHeight="1">
      <c r="A80" s="97"/>
      <c r="B80" s="97"/>
      <c r="C80" s="220"/>
      <c r="D80" s="93"/>
      <c r="E80" s="55"/>
      <c r="F80" s="93"/>
      <c r="G80" s="55"/>
    </row>
    <row r="81" spans="1:7" s="94" customFormat="1" ht="21.75" customHeight="1">
      <c r="A81" s="97"/>
      <c r="B81" s="97"/>
      <c r="C81" s="220"/>
      <c r="D81" s="93"/>
      <c r="E81" s="55"/>
      <c r="F81" s="93"/>
      <c r="G81" s="55"/>
    </row>
    <row r="82" spans="1:7" s="94" customFormat="1" ht="21.75" customHeight="1">
      <c r="A82" s="97"/>
      <c r="B82" s="97"/>
      <c r="C82" s="220"/>
      <c r="D82" s="93"/>
      <c r="E82" s="55"/>
      <c r="F82" s="93"/>
      <c r="G82" s="55"/>
    </row>
    <row r="83" spans="1:7" s="94" customFormat="1" ht="28.5" customHeight="1">
      <c r="A83" s="97"/>
      <c r="B83" s="97"/>
      <c r="C83" s="220"/>
      <c r="D83" s="93"/>
      <c r="E83" s="55"/>
      <c r="F83" s="93"/>
      <c r="G83" s="55"/>
    </row>
    <row r="84" spans="1:7" ht="21.9" customHeight="1">
      <c r="A84" s="28" t="s">
        <v>33</v>
      </c>
      <c r="B84" s="28"/>
      <c r="C84" s="221"/>
      <c r="D84" s="22"/>
      <c r="E84" s="28"/>
      <c r="F84" s="22"/>
      <c r="G84" s="29"/>
    </row>
  </sheetData>
  <pageMargins left="0.8" right="0.75" top="0.5" bottom="0.6" header="0.49" footer="0.4"/>
  <pageSetup paperSize="9" scale="95" firstPageNumber="7" fitToHeight="0" orientation="portrait" useFirstPageNumber="1" horizontalDpi="1200" verticalDpi="1200" r:id="rId1"/>
  <headerFooter>
    <oddFooter>&amp;R&amp;"Browallia New,Regular"&amp;14&amp;P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BS 2-4</vt:lpstr>
      <vt:lpstr>PL 5 (3M)</vt:lpstr>
      <vt:lpstr>EQ 6 </vt:lpstr>
      <vt:lpstr>CF 7-8</vt:lpstr>
    </vt:vector>
  </TitlesOfParts>
  <Company>PricewaterhouseCoopers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PwC_Audit</dc:creator>
  <cp:lastModifiedBy>Nattawadee Makwattanasuk (TH)</cp:lastModifiedBy>
  <cp:lastPrinted>2024-05-13T09:55:16Z</cp:lastPrinted>
  <dcterms:created xsi:type="dcterms:W3CDTF">2016-03-01T09:26:05Z</dcterms:created>
  <dcterms:modified xsi:type="dcterms:W3CDTF">2024-05-14T03:50:57Z</dcterms:modified>
</cp:coreProperties>
</file>